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00" activeTab="0"/>
  </bookViews>
  <sheets>
    <sheet name="葷" sheetId="1" r:id="rId1"/>
    <sheet name="菜單第14周" sheetId="2" state="hidden" r:id="rId2"/>
    <sheet name="菜單第15周" sheetId="3" state="hidden" r:id="rId3"/>
    <sheet name="菜單第16周" sheetId="4" state="hidden" r:id="rId4"/>
    <sheet name="菜單第17周" sheetId="5" state="hidden" r:id="rId5"/>
    <sheet name="菜單第18周" sheetId="6" state="hidden" r:id="rId6"/>
  </sheets>
  <definedNames>
    <definedName name="_xlnm.Print_Area" localSheetId="1">'菜單第14周'!$A$1:$Y$92</definedName>
    <definedName name="_xlnm.Print_Area" localSheetId="2">'菜單第15周'!$A$1:$Y$92</definedName>
    <definedName name="_xlnm.Print_Area" localSheetId="3">'菜單第16周'!$A$1:$Y$92</definedName>
    <definedName name="_xlnm.Print_Area" localSheetId="4">'菜單第17周'!$A$1:$Y$92</definedName>
    <definedName name="_xlnm.Print_Area" localSheetId="5">'菜單第18周'!$A$1:$Y$92</definedName>
    <definedName name="_xlnm.Print_Area" localSheetId="0">'葷'!$A$2:$H$33</definedName>
  </definedNames>
  <calcPr fullCalcOnLoad="1"/>
</workbook>
</file>

<file path=xl/sharedStrings.xml><?xml version="1.0" encoding="utf-8"?>
<sst xmlns="http://schemas.openxmlformats.org/spreadsheetml/2006/main" count="3271" uniqueCount="1123">
  <si>
    <t>蔬菜為預先排定.受天氣及採收期等因素影響.若有調動敬請見諒</t>
  </si>
  <si>
    <t>大竹.新莊國民小學104學年度上學期第14週午餐食譜設計表</t>
  </si>
  <si>
    <t>用餐人數</t>
  </si>
  <si>
    <t>食材</t>
  </si>
  <si>
    <t>單量(g)</t>
  </si>
  <si>
    <t>數量(KG)</t>
  </si>
  <si>
    <t>數量</t>
  </si>
  <si>
    <t>白米(順隆)</t>
  </si>
  <si>
    <t>順隆米行</t>
  </si>
  <si>
    <t>粄條</t>
  </si>
  <si>
    <t>詮宏</t>
  </si>
  <si>
    <t>黑芝麻500g(炒香)</t>
  </si>
  <si>
    <t>正興行</t>
  </si>
  <si>
    <t>糙米(順隆)</t>
  </si>
  <si>
    <t>黃豆芽</t>
  </si>
  <si>
    <t>圓福農場</t>
  </si>
  <si>
    <t>芹菜</t>
  </si>
  <si>
    <t>荃珍農產行</t>
  </si>
  <si>
    <t>麥片先送</t>
  </si>
  <si>
    <t>民族米行</t>
  </si>
  <si>
    <t>雞丁CAS</t>
  </si>
  <si>
    <t>超秦企業食品有限公司</t>
  </si>
  <si>
    <t>肉丁CAS</t>
  </si>
  <si>
    <t>香里肉品</t>
  </si>
  <si>
    <t>檸檬汁960CC</t>
  </si>
  <si>
    <t>德怡</t>
  </si>
  <si>
    <t>小三角油豆腐-非</t>
  </si>
  <si>
    <t>百喬食品</t>
  </si>
  <si>
    <t>高麗菜</t>
  </si>
  <si>
    <t>乾筍干先送</t>
  </si>
  <si>
    <t>正山珍</t>
  </si>
  <si>
    <t>脆花生片(最後撒)</t>
  </si>
  <si>
    <t>小黃瓜</t>
  </si>
  <si>
    <t>牛頭牌沙茶醬3K</t>
  </si>
  <si>
    <t>豐輝</t>
  </si>
  <si>
    <t>凍豆腐-非</t>
  </si>
  <si>
    <t>津悅</t>
  </si>
  <si>
    <t>补菜先送</t>
  </si>
  <si>
    <t>紅蘿蔔絲</t>
  </si>
  <si>
    <t>佑豐行</t>
  </si>
  <si>
    <t>洋蔥去皮</t>
  </si>
  <si>
    <t>荃珍</t>
  </si>
  <si>
    <t>薑片</t>
  </si>
  <si>
    <t>家煥農產行</t>
  </si>
  <si>
    <t>滷味滷包</t>
  </si>
  <si>
    <t>羿淳</t>
  </si>
  <si>
    <t>1包</t>
  </si>
  <si>
    <t>香菜</t>
  </si>
  <si>
    <t>和風醬1L</t>
  </si>
  <si>
    <t>福隆</t>
  </si>
  <si>
    <t>青蔥</t>
  </si>
  <si>
    <t>麻油</t>
  </si>
  <si>
    <t>日陞食品有限公司</t>
  </si>
  <si>
    <t>蒜仁</t>
  </si>
  <si>
    <t>雞絲</t>
  </si>
  <si>
    <t>蒜末</t>
  </si>
  <si>
    <t>魚露700CC</t>
  </si>
  <si>
    <t>福隆(定翔商行)</t>
  </si>
  <si>
    <t>紅蘿蔔片</t>
  </si>
  <si>
    <t>小計</t>
  </si>
  <si>
    <t>芥菜仁</t>
  </si>
  <si>
    <t>茄子</t>
  </si>
  <si>
    <t>甜不辣條</t>
  </si>
  <si>
    <t>自立食品</t>
  </si>
  <si>
    <t>大白菜</t>
  </si>
  <si>
    <t>白蘿蔔</t>
  </si>
  <si>
    <t>絞肉CAS</t>
  </si>
  <si>
    <t>復進肉品</t>
  </si>
  <si>
    <t>馬鈴薯去皮</t>
  </si>
  <si>
    <t>冬粉</t>
  </si>
  <si>
    <t>全國食材行</t>
  </si>
  <si>
    <t>鮑魚菇</t>
  </si>
  <si>
    <t>觀音農產行</t>
  </si>
  <si>
    <t>玉米粒-非</t>
  </si>
  <si>
    <t>首饌食品</t>
  </si>
  <si>
    <t>九層塔</t>
  </si>
  <si>
    <t>韭菜</t>
  </si>
  <si>
    <t>四季豆去頭尾</t>
  </si>
  <si>
    <t>青椒</t>
  </si>
  <si>
    <t>乾香菇絲先送</t>
  </si>
  <si>
    <t>彩椒</t>
  </si>
  <si>
    <t>肉絲CAS</t>
  </si>
  <si>
    <t>薑絲</t>
  </si>
  <si>
    <t>燙後淋上醬汁</t>
  </si>
  <si>
    <t>可果美番茄醬3K</t>
  </si>
  <si>
    <t>咖哩粉600G</t>
  </si>
  <si>
    <t>存</t>
  </si>
  <si>
    <t>木耳絲</t>
  </si>
  <si>
    <t>宏旭企業社</t>
  </si>
  <si>
    <t>四季豆末撒上面</t>
  </si>
  <si>
    <t>吉園圃小白菜</t>
  </si>
  <si>
    <t>佳益行</t>
  </si>
  <si>
    <t>有機大陸A菜</t>
  </si>
  <si>
    <t>市農會</t>
  </si>
  <si>
    <t>吉園圃小松菜</t>
  </si>
  <si>
    <t>有機荷葉白菜</t>
  </si>
  <si>
    <t>有機青江菜</t>
  </si>
  <si>
    <t xml:space="preserve">                      </t>
  </si>
  <si>
    <r>
      <t>豆漿</t>
    </r>
    <r>
      <rPr>
        <sz val="12"/>
        <rFont val="新細明體"/>
        <family val="1"/>
      </rPr>
      <t>非基黃豆先送</t>
    </r>
  </si>
  <si>
    <t>華順</t>
  </si>
  <si>
    <t>二砂50K</t>
  </si>
  <si>
    <t>日陞</t>
  </si>
  <si>
    <t>芝麻飯</t>
  </si>
  <si>
    <t>麻香雞丁</t>
  </si>
  <si>
    <t>芥仁什錦</t>
  </si>
  <si>
    <t>薑絲炒小白菜</t>
  </si>
  <si>
    <t>味噌蘿蔔湯</t>
  </si>
  <si>
    <t>水果</t>
  </si>
  <si>
    <t>濕海芽</t>
  </si>
  <si>
    <t>定翔商行(福隆)</t>
  </si>
  <si>
    <t>大黃瓜</t>
  </si>
  <si>
    <t>鹹鳳梨罐3K</t>
  </si>
  <si>
    <t>蓮藕片</t>
  </si>
  <si>
    <t>中壢</t>
  </si>
  <si>
    <t>蜂蜜3K</t>
  </si>
  <si>
    <t>黑芝麻.白米</t>
  </si>
  <si>
    <t>高麗菜.雞.凍豆腐</t>
  </si>
  <si>
    <t>芥菜.玉米粒</t>
  </si>
  <si>
    <t>海芽.蘿蔔.味噌</t>
  </si>
  <si>
    <t>白蘿蔔</t>
  </si>
  <si>
    <t>荃珍農產行</t>
  </si>
  <si>
    <t>金針菇</t>
  </si>
  <si>
    <t>觀音農產行</t>
  </si>
  <si>
    <t>涼薯</t>
  </si>
  <si>
    <t>龍骨丁CAS</t>
  </si>
  <si>
    <t>嘉一香肉品</t>
  </si>
  <si>
    <t>山粉圓</t>
  </si>
  <si>
    <t>正興行</t>
  </si>
  <si>
    <t>糙米飯</t>
  </si>
  <si>
    <t>筍乾燒肉</t>
  </si>
  <si>
    <t>魚香茄子</t>
  </si>
  <si>
    <t>蒜香大陸A菜</t>
  </si>
  <si>
    <t>黃瓜金菇湯</t>
  </si>
  <si>
    <t>薑絲</t>
  </si>
  <si>
    <t>家煥農產行</t>
  </si>
  <si>
    <t>大骨CAS</t>
  </si>
  <si>
    <t>嘉一香肉品</t>
  </si>
  <si>
    <t>雞丁CAS</t>
  </si>
  <si>
    <t>超秦企業食品有限公司</t>
  </si>
  <si>
    <t>薑片</t>
  </si>
  <si>
    <t>二砂</t>
  </si>
  <si>
    <t>日陞食品有限公司</t>
  </si>
  <si>
    <t>-</t>
  </si>
  <si>
    <t>糙米.白米</t>
  </si>
  <si>
    <t>乾筍干.肉丁</t>
  </si>
  <si>
    <t>茄子.絞肉.青蔥</t>
  </si>
  <si>
    <t>黑葉白菜</t>
  </si>
  <si>
    <t>大黃瓜.金針菇.大骨</t>
  </si>
  <si>
    <t>味噌9K</t>
  </si>
  <si>
    <t>正興行</t>
  </si>
  <si>
    <t>2盒</t>
  </si>
  <si>
    <t>特餐</t>
  </si>
  <si>
    <t>泰式拌粄條</t>
  </si>
  <si>
    <t>糖醋天婦羅</t>
  </si>
  <si>
    <t>炒小松菜</t>
  </si>
  <si>
    <t>鹹鳳梨雞湯</t>
  </si>
  <si>
    <t>豆漿</t>
  </si>
  <si>
    <t>枸杞600g</t>
  </si>
  <si>
    <t>華順貿易有限公司</t>
  </si>
  <si>
    <t>1包</t>
  </si>
  <si>
    <t>檸檬.粄條.脆花生.黃豆芽</t>
  </si>
  <si>
    <t>甜不辣.馬鈴薯.雞丁</t>
  </si>
  <si>
    <t>吉園圃蔬菜</t>
  </si>
  <si>
    <t>鹹鳳梨.刈薯.雞架</t>
  </si>
  <si>
    <t>糙米飯</t>
  </si>
  <si>
    <t>和風雞丁</t>
  </si>
  <si>
    <t>白菜炒冬粉</t>
  </si>
  <si>
    <t>清燙荷葉白菜</t>
  </si>
  <si>
    <t>蓮藕大骨湯</t>
  </si>
  <si>
    <t>水果</t>
  </si>
  <si>
    <t>雞丁.小黃瓜.和風醬.洋蔥</t>
  </si>
  <si>
    <t>冬粉.絞肉.木耳絲.白菜</t>
  </si>
  <si>
    <t>荷葉白菜</t>
  </si>
  <si>
    <t>蓮藕.大骨</t>
  </si>
  <si>
    <t>麥片糙米飯</t>
  </si>
  <si>
    <t>沙嗲豆腐</t>
  </si>
  <si>
    <t xml:space="preserve">什菇燴蘿蔔 </t>
  </si>
  <si>
    <t>炒青江菜</t>
  </si>
  <si>
    <t>蜂蜜山粉圓</t>
  </si>
  <si>
    <t>乳品</t>
  </si>
  <si>
    <t>小計</t>
  </si>
  <si>
    <t>麥片.糙米.白米</t>
  </si>
  <si>
    <t>沙茶.三角油豆腐.洋蔥</t>
  </si>
  <si>
    <t>鮑魚菇.金針菇.紅蘿蔔.蘿蔔</t>
  </si>
  <si>
    <t>青江菜</t>
  </si>
  <si>
    <t>蜂蜜.山粉圓.糖</t>
  </si>
  <si>
    <t>水果</t>
  </si>
  <si>
    <t>青果行</t>
  </si>
  <si>
    <t>光泉優酪乳-直送</t>
  </si>
  <si>
    <t>營養分析</t>
  </si>
  <si>
    <t>全穀根莖類</t>
  </si>
  <si>
    <t>全穀根莖類</t>
  </si>
  <si>
    <t>營養分析</t>
  </si>
  <si>
    <t>全穀根莖類</t>
  </si>
  <si>
    <t>營養分析</t>
  </si>
  <si>
    <t>豆魚肉蛋類</t>
  </si>
  <si>
    <t>豆魚肉蛋類</t>
  </si>
  <si>
    <t>豆魚肉蛋類</t>
  </si>
  <si>
    <t>豆魚肉蛋類</t>
  </si>
  <si>
    <t>蔬菜類</t>
  </si>
  <si>
    <t>油脂類</t>
  </si>
  <si>
    <t>油脂類</t>
  </si>
  <si>
    <t>水果類</t>
  </si>
  <si>
    <t>奶類</t>
  </si>
  <si>
    <t>熱量</t>
  </si>
  <si>
    <t>表單設計：軒泰食品溫悅柔營養師</t>
  </si>
  <si>
    <t>菜單審修:大竹國小 陳靜璇營養師</t>
  </si>
  <si>
    <t>校長：</t>
  </si>
  <si>
    <t>大竹.新莊國民小學104學年度上學期第 14週午餐食譜設計表(素食)</t>
  </si>
  <si>
    <t>紫米糕450g</t>
  </si>
  <si>
    <t>宏旭</t>
  </si>
  <si>
    <t>4包</t>
  </si>
  <si>
    <t>黑豆干-非</t>
  </si>
  <si>
    <t>津悅食品</t>
  </si>
  <si>
    <t>素雞-非</t>
  </si>
  <si>
    <t>脆花生片</t>
  </si>
  <si>
    <t>牛頭牌素沙茶醬737</t>
  </si>
  <si>
    <t>1罐</t>
  </si>
  <si>
    <t>梅乾菜先送</t>
  </si>
  <si>
    <t>1公斤</t>
  </si>
  <si>
    <t>白干絲-非</t>
  </si>
  <si>
    <t>百頁豆腐-非</t>
  </si>
  <si>
    <t>杏鮑菇頭</t>
  </si>
  <si>
    <t>菱角仁</t>
  </si>
  <si>
    <t>有機黑葉白菜</t>
  </si>
  <si>
    <t>麻香什錦</t>
  </si>
  <si>
    <t>高麗菜.紫米糕.凍豆腐</t>
  </si>
  <si>
    <t>海芽.蘿蔔.味噌</t>
  </si>
  <si>
    <t>金針菇</t>
  </si>
  <si>
    <t>涼薯</t>
  </si>
  <si>
    <t>山粉圓</t>
  </si>
  <si>
    <t>糙米飯</t>
  </si>
  <si>
    <t>筍乾黑干</t>
  </si>
  <si>
    <t>魚香茄子</t>
  </si>
  <si>
    <t>拌大陸A菜</t>
  </si>
  <si>
    <t>黃瓜金菇湯</t>
  </si>
  <si>
    <t>苦瓜</t>
  </si>
  <si>
    <t>二砂</t>
  </si>
  <si>
    <t>糙米.白米</t>
  </si>
  <si>
    <t>乾筍干.黑豆干</t>
  </si>
  <si>
    <t>茄子.鮑魚菇</t>
  </si>
  <si>
    <t>黑葉白菜</t>
  </si>
  <si>
    <t>大黃瓜.金針菇.</t>
  </si>
  <si>
    <t>味噌9K</t>
  </si>
  <si>
    <t>-</t>
  </si>
  <si>
    <t>特餐</t>
  </si>
  <si>
    <t>泰式拌粄條</t>
  </si>
  <si>
    <t>糖醋天婦羅</t>
  </si>
  <si>
    <t>炒小松菜</t>
  </si>
  <si>
    <t>鹹鳳梨苦瓜湯</t>
  </si>
  <si>
    <t>豆漿</t>
  </si>
  <si>
    <t>枸杞600g</t>
  </si>
  <si>
    <t>華順貿易有限公司</t>
  </si>
  <si>
    <t>檸檬.粄條.脆花生</t>
  </si>
  <si>
    <t>甜不辣.馬鈴薯.地瓜</t>
  </si>
  <si>
    <t>鹹鳳梨.刈薯.苦瓜</t>
  </si>
  <si>
    <t>和風素雞</t>
  </si>
  <si>
    <t>白菜炒冬粉</t>
  </si>
  <si>
    <t>清燙荷葉白菜</t>
  </si>
  <si>
    <t>蓮藕湯</t>
  </si>
  <si>
    <t>水果</t>
  </si>
  <si>
    <t>糙米.白米</t>
  </si>
  <si>
    <t>素雞.小黃瓜.和風醬.</t>
  </si>
  <si>
    <t>冬粉.木耳絲.白菜</t>
  </si>
  <si>
    <t>荷葉白菜</t>
  </si>
  <si>
    <t>蓮藕.薑片</t>
  </si>
  <si>
    <t>麥片糙米飯</t>
  </si>
  <si>
    <t>沙嗲豆腐</t>
  </si>
  <si>
    <t>什菇燴蕪菁</t>
  </si>
  <si>
    <t>炒青江菜</t>
  </si>
  <si>
    <t>蜂蜜山粉圓</t>
  </si>
  <si>
    <t>乳品</t>
  </si>
  <si>
    <t>小計</t>
  </si>
  <si>
    <t>麥片.糙米.白米</t>
  </si>
  <si>
    <t>沙茶.三角油豆腐.洋蔥</t>
  </si>
  <si>
    <t>鮑魚菇.金針菇.紅蘿蔔.結頭菜</t>
  </si>
  <si>
    <t>青江菜</t>
  </si>
  <si>
    <t>蜂蜜.山粉圓.糖</t>
  </si>
  <si>
    <t>營養分析</t>
  </si>
  <si>
    <t>全穀根莖類</t>
  </si>
  <si>
    <t>大竹.新莊國民小學104學年度上學期第15週午餐食譜設計表</t>
  </si>
  <si>
    <t>小米先送</t>
  </si>
  <si>
    <t>絞2豆乾丁-非</t>
  </si>
  <si>
    <t>蕎麥粒先送</t>
  </si>
  <si>
    <t>肉片CAS</t>
  </si>
  <si>
    <t>復進</t>
  </si>
  <si>
    <t>金澤魚丁HACCP</t>
  </si>
  <si>
    <t>欽泉(和昇)</t>
  </si>
  <si>
    <t>洗選蛋</t>
  </si>
  <si>
    <t>永成蛋品</t>
  </si>
  <si>
    <t>綠豆芽菜</t>
  </si>
  <si>
    <t>板豆腐4.8K-非</t>
  </si>
  <si>
    <t>青蔥</t>
  </si>
  <si>
    <t>白羅蔔</t>
  </si>
  <si>
    <t>三色丁CAS</t>
  </si>
  <si>
    <t>聯宏食品</t>
  </si>
  <si>
    <t>海苔粉600g</t>
  </si>
  <si>
    <t>大番茄</t>
  </si>
  <si>
    <t>桶筍丁</t>
  </si>
  <si>
    <t>地瓜粉</t>
  </si>
  <si>
    <t>小番茄</t>
  </si>
  <si>
    <t>青果行</t>
  </si>
  <si>
    <t>蒜泥</t>
  </si>
  <si>
    <t>甜麵醬3K</t>
  </si>
  <si>
    <t>麵粉</t>
  </si>
  <si>
    <t>洋蔥</t>
  </si>
  <si>
    <t>金蘭素蠔油</t>
  </si>
  <si>
    <t>黑豆瓣醬3K</t>
  </si>
  <si>
    <t>(炸)</t>
  </si>
  <si>
    <t>番茄醬3K</t>
  </si>
  <si>
    <t>2罐</t>
  </si>
  <si>
    <t>南瓜</t>
  </si>
  <si>
    <t>海帶根</t>
  </si>
  <si>
    <t>聯宏</t>
  </si>
  <si>
    <t>油豆腐丁-非</t>
  </si>
  <si>
    <t>黑輪切4段</t>
  </si>
  <si>
    <t>自立</t>
  </si>
  <si>
    <t>毛豆片-冷</t>
  </si>
  <si>
    <t>紅蘿蔔小丁</t>
  </si>
  <si>
    <t>蒸肉粉600g</t>
  </si>
  <si>
    <t>玉米段</t>
  </si>
  <si>
    <t>芋頭小丁-冷</t>
  </si>
  <si>
    <t>甜辣醬5L</t>
  </si>
  <si>
    <t>1桶</t>
  </si>
  <si>
    <t>柴魚片600g</t>
  </si>
  <si>
    <t>美生菜</t>
  </si>
  <si>
    <t>有機小白菜</t>
  </si>
  <si>
    <t>吉園圃油菜</t>
  </si>
  <si>
    <t>八德產銷班</t>
  </si>
  <si>
    <t>有機廣島芥菜</t>
  </si>
  <si>
    <t>有機小刈菜</t>
  </si>
  <si>
    <t>小米飯</t>
  </si>
  <si>
    <t>蒜泥白肉</t>
  </si>
  <si>
    <t>粉蒸金瓜</t>
  </si>
  <si>
    <t>川燙美生菜</t>
  </si>
  <si>
    <t>肉骨茶湯</t>
  </si>
  <si>
    <t>豆腐4.5K-非</t>
  </si>
  <si>
    <t>榨菜絲</t>
  </si>
  <si>
    <t>品碩豐</t>
  </si>
  <si>
    <t>扁蒲</t>
  </si>
  <si>
    <t>小米.白米</t>
  </si>
  <si>
    <t>肉片.豆芽.蒜泥.蔥</t>
  </si>
  <si>
    <t>蒸肉粉.南瓜</t>
  </si>
  <si>
    <t>大骨.高麗菜.豆皮</t>
  </si>
  <si>
    <t>乾豆捲1.8K</t>
  </si>
  <si>
    <t>禾豐</t>
  </si>
  <si>
    <t>豬血</t>
  </si>
  <si>
    <t>阿郎</t>
  </si>
  <si>
    <t>味噌燒雞</t>
  </si>
  <si>
    <t>黃金海根</t>
  </si>
  <si>
    <t>薑絲小白菜</t>
  </si>
  <si>
    <t>酸辣湯</t>
  </si>
  <si>
    <t>脆筍絲</t>
  </si>
  <si>
    <t>冬粉先送</t>
  </si>
  <si>
    <t>雞骨</t>
  </si>
  <si>
    <t>洋蔥.雞丁.白蘿蔔.味噌</t>
  </si>
  <si>
    <t>芹菜.海帶根.紅蘿蔔.玉米粒</t>
  </si>
  <si>
    <t>小白菜</t>
  </si>
  <si>
    <t>豆腐.筍絲.豬血</t>
  </si>
  <si>
    <t>八寶炸醬飯</t>
  </si>
  <si>
    <t>關東煮</t>
  </si>
  <si>
    <t>炒油菜</t>
  </si>
  <si>
    <t>錦繡鮮蔬湯</t>
  </si>
  <si>
    <t>龍骨丁CAS</t>
  </si>
  <si>
    <t>嘉一香肉品</t>
  </si>
  <si>
    <t>絞肉.三色丁.桶筍丁.黑豆瓣醬</t>
  </si>
  <si>
    <t>豬血糕.玉米.黑輪</t>
  </si>
  <si>
    <t>吉園圃蔬菜</t>
  </si>
  <si>
    <t>大白菜.木耳絲.雞骨</t>
  </si>
  <si>
    <t>肉骨茶包60g</t>
  </si>
  <si>
    <t>羿淳</t>
  </si>
  <si>
    <t>百家珍烏醋3.5L</t>
  </si>
  <si>
    <t>1桶</t>
  </si>
  <si>
    <t>糙米飯</t>
  </si>
  <si>
    <t>海味魚丁</t>
  </si>
  <si>
    <t>什錦黃瓜</t>
  </si>
  <si>
    <t>炒廣島芥菜</t>
  </si>
  <si>
    <t>榨菜肉絲湯</t>
  </si>
  <si>
    <t>乾木耳絲600g先送</t>
  </si>
  <si>
    <t>福隆(定翔商行)</t>
  </si>
  <si>
    <t>1包</t>
  </si>
  <si>
    <t>新莊國小六年級畢業旅行</t>
  </si>
  <si>
    <t>糙米.白米</t>
  </si>
  <si>
    <t>海苔粉.魚丁.地瓜粉</t>
  </si>
  <si>
    <t>大黃瓜.菇.木耳絲</t>
  </si>
  <si>
    <t>小芥菜</t>
  </si>
  <si>
    <t>榨菜絲.肉絲.冬粉</t>
  </si>
  <si>
    <t>不勾芡</t>
  </si>
  <si>
    <t>蕎麥糙米飯</t>
  </si>
  <si>
    <t>營養番茄炒蛋</t>
  </si>
  <si>
    <t>晶珠翠玉</t>
  </si>
  <si>
    <t>清燙小刈菜</t>
  </si>
  <si>
    <t>雙色扁蒲湯</t>
  </si>
  <si>
    <t>蕎麥糙米</t>
  </si>
  <si>
    <t>番茄.洗選蛋.豆腐</t>
  </si>
  <si>
    <t>小瓜.馬鈴薯.玉米</t>
  </si>
  <si>
    <t>小松菜</t>
  </si>
  <si>
    <t>扁蒲.紅蘿蔔</t>
  </si>
  <si>
    <t>水果扣新莊六年級</t>
  </si>
  <si>
    <t>蔬菜類</t>
  </si>
  <si>
    <t>油脂類</t>
  </si>
  <si>
    <t>水果類</t>
  </si>
  <si>
    <t>大竹.新莊國民小學104學年度上學期第 15週午餐食譜設計表(素食)</t>
  </si>
  <si>
    <t>黃干絲-非</t>
  </si>
  <si>
    <t>麵輪</t>
  </si>
  <si>
    <t>四分干-非</t>
  </si>
  <si>
    <t>碗豆片</t>
  </si>
  <si>
    <t>大黃瓜</t>
  </si>
  <si>
    <t>荃珍農產行</t>
  </si>
  <si>
    <t>鴿蛋</t>
  </si>
  <si>
    <t>張妙華</t>
  </si>
  <si>
    <t>干絲炒豆芽</t>
  </si>
  <si>
    <t>時蔬</t>
  </si>
  <si>
    <t>白干絲.豆芽.</t>
  </si>
  <si>
    <t>刈薯.豆皮</t>
  </si>
  <si>
    <t>味噌燒百頁</t>
  </si>
  <si>
    <t>芹香海根</t>
  </si>
  <si>
    <t>有機青菜</t>
  </si>
  <si>
    <t>百頁豆腐.白蘿蔔.味噌</t>
  </si>
  <si>
    <t>芹菜.海帶根.紅蘿蔔</t>
  </si>
  <si>
    <t>豆腐.筍絲</t>
  </si>
  <si>
    <t>錦繡蛋花湯</t>
  </si>
  <si>
    <t>三色丁.桶筍丁.黑豆瓣醬.豆乾丁</t>
  </si>
  <si>
    <t>豆腐.白蘿蔔.玉米.</t>
  </si>
  <si>
    <t>高麗菜.洗選蛋</t>
  </si>
  <si>
    <t>肉骨茶包60g</t>
  </si>
  <si>
    <t>百家珍烏醋3.5L</t>
  </si>
  <si>
    <t>塔香四分干</t>
  </si>
  <si>
    <t>什錦黃瓜</t>
  </si>
  <si>
    <t>榨菜三絲湯</t>
  </si>
  <si>
    <t>乾木耳絲600g先送</t>
  </si>
  <si>
    <t>四分干.九層塔</t>
  </si>
  <si>
    <t>大黃瓜.菇.</t>
  </si>
  <si>
    <t>廣島芥菜</t>
  </si>
  <si>
    <t>榨菜絲.冬粉.木耳絲</t>
  </si>
  <si>
    <t>蕎麥糙米飯</t>
  </si>
  <si>
    <t>番茄炒蛋</t>
  </si>
  <si>
    <t>晶珠翠玉</t>
  </si>
  <si>
    <t>有機青菜</t>
  </si>
  <si>
    <t>雙色扁蒲湯</t>
  </si>
  <si>
    <t>小計</t>
  </si>
  <si>
    <t>蕎麥糙米</t>
  </si>
  <si>
    <t>番茄.洗選蛋.</t>
  </si>
  <si>
    <t>小瓜.馬鈴薯.玉米</t>
  </si>
  <si>
    <t>小松菜</t>
  </si>
  <si>
    <t>扁蒲.紅蘿蔔</t>
  </si>
  <si>
    <t>油脂類</t>
  </si>
  <si>
    <t>水果類</t>
  </si>
  <si>
    <t>大竹.新莊國民小學104學年度上學期第16週午餐食譜設計表</t>
  </si>
  <si>
    <t>用餐人數</t>
  </si>
  <si>
    <t>用餐人數</t>
  </si>
  <si>
    <t>用餐人數</t>
  </si>
  <si>
    <t>食材</t>
  </si>
  <si>
    <t>單量(g)</t>
  </si>
  <si>
    <t>數量(KG)</t>
  </si>
  <si>
    <t>數量</t>
  </si>
  <si>
    <t>白米(順隆)</t>
  </si>
  <si>
    <t>順隆米行</t>
  </si>
  <si>
    <t>乾香菇絲</t>
  </si>
  <si>
    <t>福隆</t>
  </si>
  <si>
    <t>玉米粒-非</t>
  </si>
  <si>
    <t>首饌食品</t>
  </si>
  <si>
    <t>糙米(順隆)</t>
  </si>
  <si>
    <t>小烏龍麵</t>
  </si>
  <si>
    <t>東寶食品</t>
  </si>
  <si>
    <t>豆芽菜</t>
  </si>
  <si>
    <t>圓福農場</t>
  </si>
  <si>
    <t>紫米先送</t>
  </si>
  <si>
    <t>民族米行</t>
  </si>
  <si>
    <t>雞丁CAS</t>
  </si>
  <si>
    <t>超秦企業食品有限公司</t>
  </si>
  <si>
    <t>鴨丁CAS</t>
  </si>
  <si>
    <t>普惠食品</t>
  </si>
  <si>
    <t>韭菜</t>
  </si>
  <si>
    <t>荃珍農產行</t>
  </si>
  <si>
    <t>白旗片6-7</t>
  </si>
  <si>
    <t>欽泉(和昇)</t>
  </si>
  <si>
    <t>雪蓮子先送</t>
  </si>
  <si>
    <t>小木耳</t>
  </si>
  <si>
    <t>冬瓜</t>
  </si>
  <si>
    <t>刈薯</t>
  </si>
  <si>
    <t>洋蔥去皮</t>
  </si>
  <si>
    <t>鹹冬瓜3K</t>
  </si>
  <si>
    <t>山藥</t>
  </si>
  <si>
    <t>青椒</t>
  </si>
  <si>
    <t>樹子3K</t>
  </si>
  <si>
    <t>紅棗600g</t>
  </si>
  <si>
    <t>大竹五年級校外教學</t>
  </si>
  <si>
    <t>四分干丁-非</t>
  </si>
  <si>
    <t>2包</t>
  </si>
  <si>
    <t>豆包絲-非</t>
  </si>
  <si>
    <t>家煥農產行˙</t>
  </si>
  <si>
    <t>涼薯去皮</t>
  </si>
  <si>
    <t>滷味滷包</t>
  </si>
  <si>
    <t>大陸A菜</t>
  </si>
  <si>
    <t>吉園圃蚵白菜</t>
  </si>
  <si>
    <t>有機高麗菜</t>
  </si>
  <si>
    <t>油菜</t>
  </si>
  <si>
    <t>玉米飯</t>
  </si>
  <si>
    <t>雲耳炒雞</t>
  </si>
  <si>
    <t>芹香炒豆包</t>
  </si>
  <si>
    <t>清燙大陸A菜</t>
  </si>
  <si>
    <t>大滷湯</t>
  </si>
  <si>
    <t>紫菜150g</t>
  </si>
  <si>
    <t>玉米粒.白米</t>
  </si>
  <si>
    <t>雞丁.脆筍片.木耳.洋蔥</t>
  </si>
  <si>
    <t>西芹.豆包絲.肉片</t>
  </si>
  <si>
    <t>白菜.木耳絲.筍絲</t>
  </si>
  <si>
    <t>雞架</t>
  </si>
  <si>
    <t>小魚乾</t>
  </si>
  <si>
    <t>海帶絲切</t>
  </si>
  <si>
    <t>醬汁燒鴨</t>
  </si>
  <si>
    <t>蠔皇美生菜</t>
  </si>
  <si>
    <t>炒黑葉白菜</t>
  </si>
  <si>
    <t>紫菜小魚湯</t>
  </si>
  <si>
    <t>脆筍絲</t>
  </si>
  <si>
    <t>品碩豐</t>
  </si>
  <si>
    <t>大骨CAS</t>
  </si>
  <si>
    <t>番茄</t>
  </si>
  <si>
    <t>荃珍農產行</t>
  </si>
  <si>
    <t>枸杞600g</t>
  </si>
  <si>
    <t>華順貿易有限公司</t>
  </si>
  <si>
    <t>薑絲</t>
  </si>
  <si>
    <t>家煥農產行</t>
  </si>
  <si>
    <t>冬瓜.鴨丁.鹹冬瓜醬</t>
  </si>
  <si>
    <t>鮑魚菇.美生菜.絞肉</t>
  </si>
  <si>
    <t>黑葉白菜</t>
  </si>
  <si>
    <t>海帶芽.小魚干.大骨</t>
  </si>
  <si>
    <t>紅蘿蔔絲</t>
  </si>
  <si>
    <t>佑豐行</t>
  </si>
  <si>
    <t>雞架</t>
  </si>
  <si>
    <t>超秦企業</t>
  </si>
  <si>
    <t>金針菇</t>
  </si>
  <si>
    <t>觀音農產行</t>
  </si>
  <si>
    <t>特餐</t>
  </si>
  <si>
    <t>日式炒烏龍麵</t>
  </si>
  <si>
    <t>蘿蔔燒肉</t>
  </si>
  <si>
    <t>薑絲蚵白菜</t>
  </si>
  <si>
    <t>羅宋湯</t>
  </si>
  <si>
    <t>豆漿</t>
  </si>
  <si>
    <t>乾木耳絲600g</t>
  </si>
  <si>
    <t>義大利香料</t>
  </si>
  <si>
    <t>日陞食品有限公司</t>
  </si>
  <si>
    <t>存</t>
  </si>
  <si>
    <t>小烏龍麵.豆芽菜.韭菜.魚板</t>
  </si>
  <si>
    <t>白蘿蔔.肉丁.紅蘿蔔</t>
  </si>
  <si>
    <t>番茄.馬鈴薯.高麗菜</t>
  </si>
  <si>
    <t>洗選蛋</t>
  </si>
  <si>
    <t>永成蛋品</t>
  </si>
  <si>
    <t>樹子蒸魚</t>
  </si>
  <si>
    <t>白菜滷</t>
  </si>
  <si>
    <t>翠炒高麗菜</t>
  </si>
  <si>
    <t>紅棗黃瓜湯</t>
  </si>
  <si>
    <t>樹子.魚片</t>
  </si>
  <si>
    <t>大白菜.蝦皮.木耳絲紅蘿蔔</t>
  </si>
  <si>
    <t>高麗菜</t>
  </si>
  <si>
    <t>紅棗.黃瓜.大骨</t>
  </si>
  <si>
    <t>紫米糙米飯</t>
  </si>
  <si>
    <t>蓮棗燒山藥</t>
  </si>
  <si>
    <t>南瓜蒸蛋</t>
  </si>
  <si>
    <t>紅仁炒油菜</t>
  </si>
  <si>
    <t>金勾玉排湯</t>
  </si>
  <si>
    <t>紫米.糙米.白米</t>
  </si>
  <si>
    <t>雪蓮子.山藥.刈薯.紅棗</t>
  </si>
  <si>
    <t>南瓜.洗選蛋</t>
  </si>
  <si>
    <t>青江菜</t>
  </si>
  <si>
    <t>黃豆芽.海帶絲.薑絲</t>
  </si>
  <si>
    <t>青果行</t>
  </si>
  <si>
    <t>蔬菜類</t>
  </si>
  <si>
    <t>油脂類</t>
  </si>
  <si>
    <t>水果類</t>
  </si>
  <si>
    <t>奶類</t>
  </si>
  <si>
    <t>熱量</t>
  </si>
  <si>
    <t>表單設計：軒泰食品溫悅柔營養師</t>
  </si>
  <si>
    <t>菜單審修:大竹國小 陳靜璇營養師</t>
  </si>
  <si>
    <t>大竹.新莊國民小學104學年度上學期第 16週午餐食譜設計表(素食)</t>
  </si>
  <si>
    <t>乾香菇絲</t>
  </si>
  <si>
    <t>紫米先送</t>
  </si>
  <si>
    <t>百喬</t>
  </si>
  <si>
    <t>小烏龍麵</t>
  </si>
  <si>
    <t>東寶食品</t>
  </si>
  <si>
    <t>炸豆包-非</t>
  </si>
  <si>
    <t>百橋食品</t>
  </si>
  <si>
    <t>豆芽菜</t>
  </si>
  <si>
    <t>華順貿易</t>
  </si>
  <si>
    <t>鴻喜菇</t>
  </si>
  <si>
    <t>觀音</t>
  </si>
  <si>
    <t>佑峰</t>
  </si>
  <si>
    <t>油片-非</t>
  </si>
  <si>
    <t>素肉燥</t>
  </si>
  <si>
    <t>一罐</t>
  </si>
  <si>
    <t>雲耳炒素香</t>
  </si>
  <si>
    <t>芹香油片</t>
  </si>
  <si>
    <t>脆筍片.木耳.</t>
  </si>
  <si>
    <t>西芹.油片</t>
  </si>
  <si>
    <t>海帶絲</t>
  </si>
  <si>
    <t>醬汁燒豆腐</t>
  </si>
  <si>
    <t>紫菜蛋花湯</t>
  </si>
  <si>
    <t>番茄</t>
  </si>
  <si>
    <t>冬瓜.豆腐.鹹冬瓜醬</t>
  </si>
  <si>
    <t>鮑魚菇.美生菜</t>
  </si>
  <si>
    <t>海帶芽.洗選蛋</t>
  </si>
  <si>
    <t>日式炒烏龍麵</t>
  </si>
  <si>
    <t>蘿蔔燒麵輪</t>
  </si>
  <si>
    <t>薑絲蚵白菜</t>
  </si>
  <si>
    <t>羅宋湯</t>
  </si>
  <si>
    <t>乾木耳絲600g</t>
  </si>
  <si>
    <t>義大利香料</t>
  </si>
  <si>
    <t>小烏龍麵.豆芽菜.芹菜</t>
  </si>
  <si>
    <t>白蘿蔔.麵輪.紅蘿蔔</t>
  </si>
  <si>
    <t>番茄.馬鈴薯.高麗菜</t>
  </si>
  <si>
    <t>香酥豆包</t>
  </si>
  <si>
    <t>白菜滷</t>
  </si>
  <si>
    <t>翠炒高麗菜</t>
  </si>
  <si>
    <t>紅棗黃瓜湯</t>
  </si>
  <si>
    <t>炸豆包</t>
  </si>
  <si>
    <t>大白菜.木耳絲.紅蘿蔔</t>
  </si>
  <si>
    <t>紅棗.黃瓜</t>
  </si>
  <si>
    <t>紫米糙米飯</t>
  </si>
  <si>
    <t>蓮棗燒山藥</t>
  </si>
  <si>
    <t>南瓜蒸蛋</t>
  </si>
  <si>
    <t>紅仁炒油菜</t>
  </si>
  <si>
    <t>金勾玉排湯</t>
  </si>
  <si>
    <t>紫米.糙米.白米</t>
  </si>
  <si>
    <t>雪蓮子.山藥.刈薯.紅棗</t>
  </si>
  <si>
    <t>南瓜.洗選蛋</t>
  </si>
  <si>
    <t>青江菜</t>
  </si>
  <si>
    <t>黃豆芽.海帶絲.薑絲</t>
  </si>
  <si>
    <t>營養分析</t>
  </si>
  <si>
    <t>全穀根莖類</t>
  </si>
  <si>
    <t>大竹.新莊國民小學104學年度上學期第17週午餐食譜設計表</t>
  </si>
  <si>
    <t>螺旋義大利麵</t>
  </si>
  <si>
    <t>上福</t>
  </si>
  <si>
    <t>小薏仁先送</t>
  </si>
  <si>
    <t>三色丁</t>
  </si>
  <si>
    <t>祥亮</t>
  </si>
  <si>
    <t>五穀米先送</t>
  </si>
  <si>
    <t>凍豆腐-非</t>
  </si>
  <si>
    <t>西芹</t>
  </si>
  <si>
    <t>青花菜-冷</t>
  </si>
  <si>
    <t>木耳絲</t>
  </si>
  <si>
    <t>巴西利葉</t>
  </si>
  <si>
    <t>白花菜-冷</t>
  </si>
  <si>
    <t>咖哩粉-飛馬</t>
  </si>
  <si>
    <t>黑豆瓣醬3K</t>
  </si>
  <si>
    <t>蒜苗</t>
  </si>
  <si>
    <t>椰漿400cc</t>
  </si>
  <si>
    <t>可果美番茄醬</t>
  </si>
  <si>
    <t>8罐</t>
  </si>
  <si>
    <t>毛豆片</t>
  </si>
  <si>
    <t>白醋3.5-百家珍</t>
  </si>
  <si>
    <t>芥菜仁</t>
  </si>
  <si>
    <t>荃珍農產行</t>
  </si>
  <si>
    <t>板豆腐4.5K-非</t>
  </si>
  <si>
    <t>津悅食品</t>
  </si>
  <si>
    <t>花枝丸HACCP</t>
  </si>
  <si>
    <t>源鴻義</t>
  </si>
  <si>
    <t>結頭菜去葉</t>
  </si>
  <si>
    <t>紅蘿蔔絲</t>
  </si>
  <si>
    <t>佑豐行</t>
  </si>
  <si>
    <t>生香菇</t>
  </si>
  <si>
    <t>觀音農產行</t>
  </si>
  <si>
    <t>胡椒鹽-飛馬</t>
  </si>
  <si>
    <t>2盒</t>
  </si>
  <si>
    <t>蒜末</t>
  </si>
  <si>
    <t>家煥農產行</t>
  </si>
  <si>
    <t>番茄醬</t>
  </si>
  <si>
    <t>有機小松菜</t>
  </si>
  <si>
    <t>蝦皮</t>
  </si>
  <si>
    <t>薏仁飯</t>
  </si>
  <si>
    <t>椰香咖哩雞</t>
  </si>
  <si>
    <t>芥仁鮮燴</t>
  </si>
  <si>
    <t>開陽扁蒲</t>
  </si>
  <si>
    <t>蘿蔔玉米湯</t>
  </si>
  <si>
    <t>白蘿蔔去皮</t>
  </si>
  <si>
    <t>紅豆先送</t>
  </si>
  <si>
    <t>玉米粒CAS</t>
  </si>
  <si>
    <t>小薏仁.白米</t>
  </si>
  <si>
    <t>椰漿.咖哩粉.雞丁</t>
  </si>
  <si>
    <t>芥菜仁.金針菇.鮑魚菇.木耳絲</t>
  </si>
  <si>
    <t>白蘿蔔.玉米粒</t>
  </si>
  <si>
    <t>花豆先送</t>
  </si>
  <si>
    <t>豆腐4.8K-非</t>
  </si>
  <si>
    <t>回鍋肉</t>
  </si>
  <si>
    <t>香菇燴豆腐</t>
  </si>
  <si>
    <t>清燙小白菜</t>
  </si>
  <si>
    <t>紅豆湯圓</t>
  </si>
  <si>
    <t>紅白小湯圓</t>
  </si>
  <si>
    <t>詮宏食品</t>
  </si>
  <si>
    <t>粗味噌9K</t>
  </si>
  <si>
    <t>1盒</t>
  </si>
  <si>
    <t>肉片.高麗菜.豆干片.青蔥</t>
  </si>
  <si>
    <t>豆腐.青蔥.紅蘿蔔.生香菇</t>
  </si>
  <si>
    <t>小湯圓.紅豆.花豆</t>
  </si>
  <si>
    <t>雞架</t>
  </si>
  <si>
    <t>二砂50K</t>
  </si>
  <si>
    <t>特餐</t>
  </si>
  <si>
    <t>義大利肉醬麵</t>
  </si>
  <si>
    <t>椒鹽花枝燒</t>
  </si>
  <si>
    <t>炒蚵白菜</t>
  </si>
  <si>
    <t>玉米蛋花湯</t>
  </si>
  <si>
    <t>螺旋麵</t>
  </si>
  <si>
    <t>絞肉.洋蔥.番茄醬</t>
  </si>
  <si>
    <t>花枝丸*2，胡椒鹽</t>
  </si>
  <si>
    <t>吉園圃柯白菜</t>
  </si>
  <si>
    <t>玉米粒.洗選蛋</t>
  </si>
  <si>
    <t>翠綠魚丁</t>
  </si>
  <si>
    <t>蛋酥蕪菁</t>
  </si>
  <si>
    <t>炒廣島芥菜</t>
  </si>
  <si>
    <t>海芽味噌湯</t>
  </si>
  <si>
    <t>魚丁.西芹.洋蔥.青豆</t>
  </si>
  <si>
    <t>結頭菜.洗選蛋.紅蘿蔔.蝦皮</t>
  </si>
  <si>
    <t>海芽.味噌</t>
  </si>
  <si>
    <t>五穀糙米飯</t>
  </si>
  <si>
    <t>青蔬燴凍豆腐</t>
  </si>
  <si>
    <t>茄汁洋芋</t>
  </si>
  <si>
    <t>薑絲小松菜</t>
  </si>
  <si>
    <t>白菜金菇湯</t>
  </si>
  <si>
    <t>五穀米.糙米</t>
  </si>
  <si>
    <t>凍豆腐.馬鈴薯.青花菜</t>
  </si>
  <si>
    <t>番茄.馬鈴薯.紅蘿蔔</t>
  </si>
  <si>
    <t>大白菜.金針菇.木耳絲</t>
  </si>
  <si>
    <t>大竹.新莊國民小學104學年度上學期第 17週午餐食譜設計表(素食)</t>
  </si>
  <si>
    <t>四季豆</t>
  </si>
  <si>
    <t>百頁豆腐*非</t>
  </si>
  <si>
    <t>大黑干-非</t>
  </si>
  <si>
    <t>玉米粒CAS-非</t>
  </si>
  <si>
    <t>采椒</t>
  </si>
  <si>
    <t>椰漿450cc</t>
  </si>
  <si>
    <t>醜豆</t>
  </si>
  <si>
    <t>2板</t>
  </si>
  <si>
    <t>結頭菜去頭</t>
  </si>
  <si>
    <t>七味粉30g</t>
  </si>
  <si>
    <t>限購</t>
  </si>
  <si>
    <t>1小罐</t>
  </si>
  <si>
    <t>袖珍菇</t>
  </si>
  <si>
    <t>椰香咖哩百頁</t>
  </si>
  <si>
    <t>炒扁蒲</t>
  </si>
  <si>
    <t>椰漿.咖哩粉.百頁豆腐</t>
  </si>
  <si>
    <t>回鍋干片</t>
  </si>
  <si>
    <t>香菇炒蔬菜</t>
  </si>
  <si>
    <t>味噌3K</t>
  </si>
  <si>
    <t>高麗菜.豆干片</t>
  </si>
  <si>
    <t>]青豆仁.紅蘿蔔.生香菇</t>
  </si>
  <si>
    <t>小湯圓.紅豆.花豆</t>
  </si>
  <si>
    <t>番茄蔬菜麵</t>
  </si>
  <si>
    <t>唐楊嫩豆腐</t>
  </si>
  <si>
    <t>炒蚵白菜</t>
  </si>
  <si>
    <t>玉米蛋花湯</t>
  </si>
  <si>
    <t>螺旋麵</t>
  </si>
  <si>
    <t>番茄.彩椒.四季豆.番茄醬</t>
  </si>
  <si>
    <t>豆腐.</t>
  </si>
  <si>
    <t>吉園圃柯白菜</t>
  </si>
  <si>
    <t>玉米粒.洗選蛋</t>
  </si>
  <si>
    <t>翠綠燴炒</t>
  </si>
  <si>
    <t>蛋酥蕪菁</t>
  </si>
  <si>
    <t>炒廣島芥菜</t>
  </si>
  <si>
    <t>海芽味噌湯</t>
  </si>
  <si>
    <t>西芹.鮮蔬</t>
  </si>
  <si>
    <t>結頭菜.洗選蛋.紅蘿蔔</t>
  </si>
  <si>
    <t>廣島芥菜</t>
  </si>
  <si>
    <t>海帶芽.味噌</t>
  </si>
  <si>
    <t>五穀糙米飯</t>
  </si>
  <si>
    <t>青蔬燴凍豆腐</t>
  </si>
  <si>
    <t>茄汁洋芋</t>
  </si>
  <si>
    <t>薑絲小松菜</t>
  </si>
  <si>
    <t>白菜木須湯</t>
  </si>
  <si>
    <t>五穀米.糙米</t>
  </si>
  <si>
    <t>凍豆腐.馬鈴薯.青花菜</t>
  </si>
  <si>
    <t>番茄醬.馬鈴薯</t>
  </si>
  <si>
    <t>小松菜</t>
  </si>
  <si>
    <t>大白菜.金針菇.木耳絲</t>
  </si>
  <si>
    <t>大竹.新莊國民小學104學年度上學期第18週午餐食譜設計表</t>
  </si>
  <si>
    <t>用餐人數</t>
  </si>
  <si>
    <t>食材</t>
  </si>
  <si>
    <t>單量(g)</t>
  </si>
  <si>
    <t>數量(KG)</t>
  </si>
  <si>
    <t>數量</t>
  </si>
  <si>
    <t>白米(順隆)</t>
  </si>
  <si>
    <t>順隆米行</t>
  </si>
  <si>
    <t>白米(順隆)</t>
  </si>
  <si>
    <t>順隆米行</t>
  </si>
  <si>
    <t>黑芝麻500g</t>
  </si>
  <si>
    <t>正興行</t>
  </si>
  <si>
    <t>2包</t>
  </si>
  <si>
    <t>糙米(順隆)</t>
  </si>
  <si>
    <t>絞肉CAS</t>
  </si>
  <si>
    <t>復進肉品</t>
  </si>
  <si>
    <t>排骨丁CAS</t>
  </si>
  <si>
    <t>香里肉品</t>
  </si>
  <si>
    <t>雞丁CAS</t>
  </si>
  <si>
    <t>超秦企業食品有限公司</t>
  </si>
  <si>
    <t>洋蔥去皮</t>
  </si>
  <si>
    <t>荃珍農產行</t>
  </si>
  <si>
    <t>雞丁CAS</t>
  </si>
  <si>
    <t>超秦企業</t>
  </si>
  <si>
    <t>元旦休假</t>
  </si>
  <si>
    <t>肉丁CAS</t>
  </si>
  <si>
    <t>白蘿蔔</t>
  </si>
  <si>
    <t>荃珍農產行</t>
  </si>
  <si>
    <t>油菜</t>
  </si>
  <si>
    <t>四分干丁-非</t>
  </si>
  <si>
    <t>百喬食品</t>
  </si>
  <si>
    <t>刈薯</t>
  </si>
  <si>
    <t>紅蘿蔔片</t>
  </si>
  <si>
    <t>佑豐行</t>
  </si>
  <si>
    <t>芹菜</t>
  </si>
  <si>
    <t>青椒</t>
  </si>
  <si>
    <t>薑末</t>
  </si>
  <si>
    <t>家煥農產行</t>
  </si>
  <si>
    <t>滷味滷包</t>
  </si>
  <si>
    <t>羿淳</t>
  </si>
  <si>
    <t>存</t>
  </si>
  <si>
    <t>紅蘿蔔小丁</t>
  </si>
  <si>
    <t>脆花生片</t>
  </si>
  <si>
    <t>蒜片</t>
  </si>
  <si>
    <t>蒜末</t>
  </si>
  <si>
    <t>家煥農產行</t>
  </si>
  <si>
    <t>-</t>
  </si>
  <si>
    <t>洗選蛋</t>
  </si>
  <si>
    <t>永成蛋品</t>
  </si>
  <si>
    <t>乾辣椒</t>
  </si>
  <si>
    <t>全國食材行</t>
  </si>
  <si>
    <t>桂皮</t>
  </si>
  <si>
    <t>福隆</t>
  </si>
  <si>
    <t>50克</t>
  </si>
  <si>
    <t>玉米粒-非</t>
  </si>
  <si>
    <t>首饌食品</t>
  </si>
  <si>
    <t>青蔥</t>
  </si>
  <si>
    <t>小計</t>
  </si>
  <si>
    <t>海帶絲</t>
  </si>
  <si>
    <t>聯宏食品</t>
  </si>
  <si>
    <t>山藥</t>
  </si>
  <si>
    <t>荃珍農產行</t>
  </si>
  <si>
    <t>雞翅6-CAS</t>
  </si>
  <si>
    <t>超秦企業食品有限公司</t>
  </si>
  <si>
    <t>青花菜</t>
  </si>
  <si>
    <t>荃珍農產行</t>
  </si>
  <si>
    <t>芹菜</t>
  </si>
  <si>
    <t>枸杞600g</t>
  </si>
  <si>
    <t>華順貿易</t>
  </si>
  <si>
    <t>九層塔</t>
  </si>
  <si>
    <t>白花菜</t>
  </si>
  <si>
    <t>紅蘿蔔絲</t>
  </si>
  <si>
    <t>佑豐行</t>
  </si>
  <si>
    <t>菠菜</t>
  </si>
  <si>
    <t>黑麻油</t>
  </si>
  <si>
    <t>日陞食品有限公司</t>
  </si>
  <si>
    <t>鮑魚菇</t>
  </si>
  <si>
    <t>觀音農產行</t>
  </si>
  <si>
    <t>蒜末</t>
  </si>
  <si>
    <t>家煥農產行</t>
  </si>
  <si>
    <t>薑絲</t>
  </si>
  <si>
    <t>蒜仁</t>
  </si>
  <si>
    <t>紅蘿蔔絲</t>
  </si>
  <si>
    <t>佑豐行</t>
  </si>
  <si>
    <t>綠豆芽</t>
  </si>
  <si>
    <t>圓福農場</t>
  </si>
  <si>
    <t>薑片</t>
  </si>
  <si>
    <t>肉絲CAS</t>
  </si>
  <si>
    <t>香里肉品</t>
  </si>
  <si>
    <t>絞紅蔥頭</t>
  </si>
  <si>
    <t>小計</t>
  </si>
  <si>
    <t>高麗菜</t>
  </si>
  <si>
    <t>有機A菜</t>
  </si>
  <si>
    <t>市農會</t>
  </si>
  <si>
    <t>吉園圃小白菜</t>
  </si>
  <si>
    <t>八德產銷班</t>
  </si>
  <si>
    <t>有機青江菜</t>
  </si>
  <si>
    <t>市農會</t>
  </si>
  <si>
    <t>蒜末</t>
  </si>
  <si>
    <t>紅蘿蔔絲</t>
  </si>
  <si>
    <t>薑絲</t>
  </si>
  <si>
    <r>
      <t>豆漿</t>
    </r>
    <r>
      <rPr>
        <sz val="12"/>
        <rFont val="新細明體"/>
        <family val="1"/>
      </rPr>
      <t>非基黃豆先送</t>
    </r>
  </si>
  <si>
    <t>華順</t>
  </si>
  <si>
    <t>台糖二砂25Kg</t>
  </si>
  <si>
    <t>日陞</t>
  </si>
  <si>
    <t>小計</t>
  </si>
  <si>
    <t>芝麻飯</t>
  </si>
  <si>
    <t>無錫排骨</t>
  </si>
  <si>
    <t>五彩鮮燴</t>
  </si>
  <si>
    <t>紅仁炒高麗菜</t>
  </si>
  <si>
    <t>冬瓜薑絲湯</t>
  </si>
  <si>
    <t>水果</t>
  </si>
  <si>
    <t>冬瓜</t>
  </si>
  <si>
    <t>玉米粒-非</t>
  </si>
  <si>
    <t>首饌食品</t>
  </si>
  <si>
    <t>結頭菜去皮</t>
  </si>
  <si>
    <t>大白菜</t>
  </si>
  <si>
    <t>黑芝麻.白米</t>
  </si>
  <si>
    <t>肉丁.排骨丁.紅蘿蔔</t>
  </si>
  <si>
    <t>海帶絲.豆芽.芹菜.紅蘿蔔.肉絲</t>
  </si>
  <si>
    <t>冬瓜.薑絲.大骨</t>
  </si>
  <si>
    <t>大骨CAS</t>
  </si>
  <si>
    <t>嘉一香肉品</t>
  </si>
  <si>
    <t>馬鈴薯去皮</t>
  </si>
  <si>
    <t>香菜</t>
  </si>
  <si>
    <t>冬菜3L</t>
  </si>
  <si>
    <t>福隆</t>
  </si>
  <si>
    <t>糙米飯</t>
  </si>
  <si>
    <t>紅燒雞</t>
  </si>
  <si>
    <t>山藥枸杞炒菠菜</t>
  </si>
  <si>
    <t>蒜香A菜</t>
  </si>
  <si>
    <t>玉米濃湯</t>
  </si>
  <si>
    <t>台畜火腿丁</t>
  </si>
  <si>
    <t>台畜</t>
  </si>
  <si>
    <t>雞架</t>
  </si>
  <si>
    <t>冬粉-龍品</t>
  </si>
  <si>
    <t>全國食材行</t>
  </si>
  <si>
    <t>糙米.白米</t>
  </si>
  <si>
    <t>白蘿蔔.紅蘿蔔.雞丁</t>
  </si>
  <si>
    <t>山藥.枸杞.菠菜</t>
  </si>
  <si>
    <t>黑葉白菜</t>
  </si>
  <si>
    <t>玉米.奶油.馬鈴薯</t>
  </si>
  <si>
    <t>濃湯粉</t>
  </si>
  <si>
    <t>日陞食品有限公司</t>
  </si>
  <si>
    <t>3包</t>
  </si>
  <si>
    <t>特餐</t>
  </si>
  <si>
    <t>翡翠炒飯</t>
  </si>
  <si>
    <t>三杯雞翅</t>
  </si>
  <si>
    <t>薑絲炒小白菜</t>
  </si>
  <si>
    <t>香根結頭湯</t>
  </si>
  <si>
    <t>豆漿</t>
  </si>
  <si>
    <t>洗選蛋</t>
  </si>
  <si>
    <t>永成蛋品</t>
  </si>
  <si>
    <t>米飯</t>
  </si>
  <si>
    <t>青菜.三色丁.絞肉</t>
  </si>
  <si>
    <t>三杯醬.雞翅*1</t>
  </si>
  <si>
    <t>吉園圃蔬菜</t>
  </si>
  <si>
    <t>結頭菜.香菜.大骨</t>
  </si>
  <si>
    <t>洋蔥去皮</t>
  </si>
  <si>
    <t>宮保雞丁</t>
  </si>
  <si>
    <t>花菜炒菇</t>
  </si>
  <si>
    <t>炒青江菜</t>
  </si>
  <si>
    <t>雙冬粉絲湯</t>
  </si>
  <si>
    <t>雞丁.四分干.乾辣椒.脆花生</t>
  </si>
  <si>
    <t>青花菜.白花菜.鮑魚菇</t>
  </si>
  <si>
    <t>青江菜</t>
  </si>
  <si>
    <t>冬菜.冬粉.大骨</t>
  </si>
  <si>
    <t>青果行</t>
  </si>
  <si>
    <t>營養分析</t>
  </si>
  <si>
    <t>全穀根莖類</t>
  </si>
  <si>
    <t>營養分析</t>
  </si>
  <si>
    <t>全穀根莖類</t>
  </si>
  <si>
    <t>豆魚肉蛋類</t>
  </si>
  <si>
    <t>豆魚肉蛋類</t>
  </si>
  <si>
    <t>蔬菜類</t>
  </si>
  <si>
    <t>蔬菜類</t>
  </si>
  <si>
    <t>油脂類</t>
  </si>
  <si>
    <t>油脂類</t>
  </si>
  <si>
    <t>水果類</t>
  </si>
  <si>
    <t>水果類</t>
  </si>
  <si>
    <t>奶類</t>
  </si>
  <si>
    <t>熱量</t>
  </si>
  <si>
    <t>表單設計：軒泰食品溫悅柔營養師</t>
  </si>
  <si>
    <t>菜單審修:大竹國小 陳靜璇營養師</t>
  </si>
  <si>
    <t>大竹.新莊國民小學104學年度上學期第 18週午餐食譜設計表(素食)</t>
  </si>
  <si>
    <t>糙米(順隆)</t>
  </si>
  <si>
    <t>香椿醬</t>
  </si>
  <si>
    <t>1罐</t>
  </si>
  <si>
    <t xml:space="preserve">黑豆干-非 </t>
  </si>
  <si>
    <t>津悅食品</t>
  </si>
  <si>
    <t>素皮酥</t>
  </si>
  <si>
    <t>超秦企業食品有限公司</t>
  </si>
  <si>
    <t>乾香菇絲(葷共用)</t>
  </si>
  <si>
    <t>圓福農場</t>
  </si>
  <si>
    <t>八角</t>
  </si>
  <si>
    <t>乾辣椒</t>
  </si>
  <si>
    <t>桂皮</t>
  </si>
  <si>
    <t>海帶絲</t>
  </si>
  <si>
    <t>聯宏食品</t>
  </si>
  <si>
    <t>山藥</t>
  </si>
  <si>
    <t>素肚</t>
  </si>
  <si>
    <t>青花菜</t>
  </si>
  <si>
    <t>枸杞600g</t>
  </si>
  <si>
    <t>華順貿易</t>
  </si>
  <si>
    <t>黑麻油</t>
  </si>
  <si>
    <t>白花菜</t>
  </si>
  <si>
    <t>菠菜</t>
  </si>
  <si>
    <t>鮑魚菇</t>
  </si>
  <si>
    <t>觀音農產行</t>
  </si>
  <si>
    <t>薑片</t>
  </si>
  <si>
    <t>阿郎</t>
  </si>
  <si>
    <t>綠豆芽</t>
  </si>
  <si>
    <t>高麗菜</t>
  </si>
  <si>
    <t>有機黑葉白菜</t>
  </si>
  <si>
    <t>吉園圃小白菜</t>
  </si>
  <si>
    <t>八德產銷班</t>
  </si>
  <si>
    <t>-</t>
  </si>
  <si>
    <t>木耳絲</t>
  </si>
  <si>
    <t>二砂50K</t>
  </si>
  <si>
    <t>無錫黑豆干</t>
  </si>
  <si>
    <t>黑豆干.杏鮑菇.紅蔔</t>
  </si>
  <si>
    <t>海帶絲.豆芽.芹菜.紅蘿蔔</t>
  </si>
  <si>
    <t>冬瓜.薑絲.</t>
  </si>
  <si>
    <t>乾金針-黑</t>
  </si>
  <si>
    <t>1兩</t>
  </si>
  <si>
    <t>紅燒素皮酥</t>
  </si>
  <si>
    <t>香炒A菜</t>
  </si>
  <si>
    <t>白蘿蔔.紅蘿蔔.素酥</t>
  </si>
  <si>
    <t>奶油454g</t>
  </si>
  <si>
    <t>生楓</t>
  </si>
  <si>
    <t>1條</t>
  </si>
  <si>
    <t>三杯素肚</t>
  </si>
  <si>
    <t>青菜.三色丁</t>
  </si>
  <si>
    <t>三杯醬.素肚</t>
  </si>
  <si>
    <t>結頭菜.香菜</t>
  </si>
  <si>
    <t>宮保干丁</t>
  </si>
  <si>
    <t>四分干.乾辣椒.脆花生</t>
  </si>
  <si>
    <t>冬菜.冬粉</t>
  </si>
  <si>
    <t>奶類</t>
  </si>
  <si>
    <t>熱量</t>
  </si>
  <si>
    <t>表單設計：軒泰食品溫悅柔營養師</t>
  </si>
  <si>
    <t>菜單審修:大竹國小 陳靜璇營養師</t>
  </si>
  <si>
    <t>二</t>
  </si>
  <si>
    <t>特餐</t>
  </si>
  <si>
    <t>三</t>
  </si>
  <si>
    <t>四</t>
  </si>
  <si>
    <t xml:space="preserve">                                                       </t>
  </si>
  <si>
    <t>一</t>
  </si>
  <si>
    <t>五</t>
  </si>
  <si>
    <t>日期</t>
  </si>
  <si>
    <t>星期</t>
  </si>
  <si>
    <t>主食</t>
  </si>
  <si>
    <t>主菜</t>
  </si>
  <si>
    <t>副菜</t>
  </si>
  <si>
    <t>青菜</t>
  </si>
  <si>
    <t>湯品</t>
  </si>
  <si>
    <t>二</t>
  </si>
  <si>
    <t>糙米飯</t>
  </si>
  <si>
    <t>特餐</t>
  </si>
  <si>
    <t>港式酸辣湯</t>
  </si>
  <si>
    <t>特餐</t>
  </si>
  <si>
    <t>紫米糙米飯</t>
  </si>
  <si>
    <t>五穀糙米飯</t>
  </si>
  <si>
    <t>四</t>
  </si>
  <si>
    <t>其他</t>
  </si>
  <si>
    <t>軒泰食品有限公司</t>
  </si>
  <si>
    <t>五</t>
  </si>
  <si>
    <t>燕麥糙米飯</t>
  </si>
  <si>
    <t>優酪乳</t>
  </si>
  <si>
    <t>竹筍排骨湯</t>
  </si>
  <si>
    <t>紅藜糙米飯</t>
  </si>
  <si>
    <t>沙茶肉片</t>
  </si>
  <si>
    <t>蔥爆肉片</t>
  </si>
  <si>
    <t>山藥湯</t>
  </si>
  <si>
    <t>起司花椰菜</t>
  </si>
  <si>
    <t>香菇肉燥</t>
  </si>
  <si>
    <t>絲瓜燴鮮菇</t>
  </si>
  <si>
    <t>味噌豆腐湯</t>
  </si>
  <si>
    <r>
      <rPr>
        <sz val="14"/>
        <color indexed="10"/>
        <rFont val="新細明體"/>
        <family val="1"/>
      </rPr>
      <t>★</t>
    </r>
    <r>
      <rPr>
        <sz val="14"/>
        <color indexed="10"/>
        <rFont val="微軟正黑體"/>
        <family val="2"/>
      </rPr>
      <t>豬肉來源一律使用國產(台灣)豬</t>
    </r>
  </si>
  <si>
    <t>一</t>
  </si>
  <si>
    <t>有機蔬菜</t>
  </si>
  <si>
    <t>產銷蔬菜</t>
  </si>
  <si>
    <t>鮮蔬排骨湯</t>
  </si>
  <si>
    <t>桃園市蘆竹區蘆竹.大華國小</t>
  </si>
  <si>
    <t>菜單</t>
  </si>
  <si>
    <t>蔬菜為預先排定.受天氣及採收期等因素影響.若有調動敬請見諒</t>
  </si>
  <si>
    <t>白米飯</t>
  </si>
  <si>
    <t>高麗菜炒甜不辣</t>
  </si>
  <si>
    <t>蕃茄豆腐湯</t>
  </si>
  <si>
    <t>黃芽炒木耳</t>
  </si>
  <si>
    <t>麵線羹</t>
  </si>
  <si>
    <t>花菜炒豆包</t>
  </si>
  <si>
    <t>紅棗雞湯</t>
  </si>
  <si>
    <t>南瓜濃湯</t>
  </si>
  <si>
    <t>香菇蒸蛋</t>
  </si>
  <si>
    <t>鐵板洋蔥肉柳</t>
  </si>
  <si>
    <t>洋蔥炒蛋</t>
  </si>
  <si>
    <t>芹香干片</t>
  </si>
  <si>
    <t>螞蟻上樹</t>
  </si>
  <si>
    <t>醬香肉絲蛋炒飯</t>
  </si>
  <si>
    <t>白醬雞肉義大利麵</t>
  </si>
  <si>
    <t>現磨豆漿</t>
  </si>
  <si>
    <t>鮮乳</t>
  </si>
  <si>
    <t>糖醋油腐</t>
  </si>
  <si>
    <t>綠豆地瓜湯</t>
  </si>
  <si>
    <t>榨菜粉絲湯</t>
  </si>
  <si>
    <t>滷雞排*1(單品</t>
  </si>
  <si>
    <t>茄子肉末</t>
  </si>
  <si>
    <t>壽喜燒肉片</t>
  </si>
  <si>
    <t>魷魚蘿蔔羹</t>
  </si>
  <si>
    <t>海根炒肉絲</t>
  </si>
  <si>
    <t>紫菜湯</t>
  </si>
  <si>
    <t>香酥雞翅*1(單品</t>
  </si>
  <si>
    <t>三杯雞</t>
  </si>
  <si>
    <t>奶香燉白菜</t>
  </si>
  <si>
    <t>蔬菜粿仔條湯</t>
  </si>
  <si>
    <t>韓式年糕湯</t>
  </si>
  <si>
    <t>紅豆包子30G*1</t>
  </si>
  <si>
    <t>日式鮮菇丼</t>
  </si>
  <si>
    <t>奶油通心麵濃湯</t>
  </si>
  <si>
    <t>產履青菜</t>
  </si>
  <si>
    <t>水果</t>
  </si>
  <si>
    <t>三</t>
  </si>
  <si>
    <t>芋頭香菇雜炊飯</t>
  </si>
  <si>
    <t>鮮瓜丸子湯</t>
  </si>
  <si>
    <t>紅燒肉</t>
  </si>
  <si>
    <t>鹽水雞</t>
  </si>
  <si>
    <t>台式麵疙瘩</t>
  </si>
  <si>
    <t>蒜香毛豆莢</t>
  </si>
  <si>
    <t>鳳梨山粉圓</t>
  </si>
  <si>
    <t>蕃茄燒豆腐</t>
  </si>
  <si>
    <t>結頭菜排骨湯</t>
  </si>
  <si>
    <t>結頭菜燴鮮菇</t>
  </si>
  <si>
    <t>三杯杏鮑干丁</t>
  </si>
  <si>
    <t>高麗菜炒蛋</t>
  </si>
  <si>
    <t>蛋酥扁蒲</t>
  </si>
  <si>
    <t>113年5月</t>
  </si>
  <si>
    <t>花枝排*1(單品</t>
  </si>
  <si>
    <t>日式關東煮</t>
  </si>
  <si>
    <t>桂圓銀耳QQ</t>
  </si>
  <si>
    <t>飄香滷味
蘿蔔+油豆腐+肉丁</t>
  </si>
  <si>
    <t>黃豆醬蒸魚</t>
  </si>
  <si>
    <t>紹子豆腐</t>
  </si>
  <si>
    <t>虱目魚排*1(單品</t>
  </si>
  <si>
    <t>洋芋燉雞</t>
  </si>
  <si>
    <t>茄汁燒雞</t>
  </si>
  <si>
    <t>莧菜玉米粒湯</t>
  </si>
  <si>
    <t>蘆竹補休日</t>
  </si>
  <si>
    <t>六</t>
  </si>
  <si>
    <t>滷雞腿+桂冠銀絲卷</t>
  </si>
  <si>
    <t>大華補休日</t>
  </si>
</sst>
</file>

<file path=xl/styles.xml><?xml version="1.0" encoding="utf-8"?>
<styleSheet xmlns="http://schemas.openxmlformats.org/spreadsheetml/2006/main">
  <numFmts count="7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/d;@"/>
    <numFmt numFmtId="177" formatCode="0_ "/>
    <numFmt numFmtId="178" formatCode="m&quot;月&quot;d&quot;日(一)&quot;"/>
    <numFmt numFmtId="179" formatCode="m&quot;月&quot;d&quot;日(二)&quot;"/>
    <numFmt numFmtId="180" formatCode="m&quot;月&quot;d&quot;日(三)&quot;"/>
    <numFmt numFmtId="181" formatCode="m&quot;月&quot;d&quot;日(四)&quot;"/>
    <numFmt numFmtId="182" formatCode="m&quot;月&quot;d&quot;日(五)&quot;"/>
    <numFmt numFmtId="183" formatCode="#,###&quot;人&quot;"/>
    <numFmt numFmtId="184" formatCode="#,###&quot;kg&quot;"/>
    <numFmt numFmtId="185" formatCode="#,###&quot;包&quot;"/>
    <numFmt numFmtId="186" formatCode="##,##0.0&quot;kg&quot;"/>
    <numFmt numFmtId="187" formatCode="####&quot;罐&quot;"/>
    <numFmt numFmtId="188" formatCode="0.0_);[Red]\(0.0\)"/>
    <numFmt numFmtId="189" formatCode="#,###&quot;盒&quot;"/>
    <numFmt numFmtId="190" formatCode="#,###&quot;桶&quot;"/>
    <numFmt numFmtId="191" formatCode="0_);[Red]\(0\)"/>
    <numFmt numFmtId="192" formatCode="0;_耀"/>
    <numFmt numFmtId="193" formatCode="##,##0&quot;kg&quot;"/>
    <numFmt numFmtId="194" formatCode="0;_䀀"/>
    <numFmt numFmtId="195" formatCode="#,###&quot;件&quot;"/>
    <numFmt numFmtId="196" formatCode="####&quot;桶&quot;"/>
    <numFmt numFmtId="197" formatCode="#,###.0&quot;kg&quot;"/>
    <numFmt numFmtId="198" formatCode="#,###&quot;份&quot;"/>
    <numFmt numFmtId="199" formatCode="#,###.0&quot;份&quot;"/>
    <numFmt numFmtId="200" formatCode="###&quot;大卡&quot;"/>
    <numFmt numFmtId="201" formatCode="#,###&quot;顆&quot;"/>
    <numFmt numFmtId="202" formatCode="#,###&quot;粒&quot;"/>
    <numFmt numFmtId="203" formatCode="#,###&quot;板&quot;"/>
    <numFmt numFmtId="204" formatCode="#,###&quot;片&quot;"/>
    <numFmt numFmtId="205" formatCode="#,###&quot;罐&quot;"/>
    <numFmt numFmtId="206" formatCode="##,##0&quot;盒&quot;"/>
    <numFmt numFmtId="207" formatCode="#,###&quot;隻&quot;"/>
    <numFmt numFmtId="208" formatCode="0;_谀"/>
    <numFmt numFmtId="209" formatCode="0;_ۿ"/>
    <numFmt numFmtId="210" formatCode="0;_퀀"/>
    <numFmt numFmtId="211" formatCode="0.0;_᠀"/>
    <numFmt numFmtId="212" formatCode="m&quot;月&quot;d&quot;日&quot;;@"/>
    <numFmt numFmtId="213" formatCode="0.00_ "/>
    <numFmt numFmtId="214" formatCode="###&quot;個&quot;"/>
    <numFmt numFmtId="215" formatCode="0;_搀"/>
    <numFmt numFmtId="216" formatCode="0.0_ "/>
    <numFmt numFmtId="217" formatCode="0;_⿿"/>
    <numFmt numFmtId="218" formatCode="##,##0.\1&quot;kg&quot;"/>
    <numFmt numFmtId="219" formatCode="##,##0&quot;包&quot;"/>
    <numFmt numFmtId="220" formatCode="0;_䰀"/>
    <numFmt numFmtId="221" formatCode="&quot;各&quot;#,###&quot;kg&quot;"/>
    <numFmt numFmtId="222" formatCode="###0.0"/>
    <numFmt numFmtId="223" formatCode="##,##0&quot;桶&quot;"/>
    <numFmt numFmtId="224" formatCode="####&quot;人&quot;"/>
    <numFmt numFmtId="225" formatCode="####&quot;kg&quot;"/>
    <numFmt numFmtId="226" formatCode="####&quot;包&quot;"/>
    <numFmt numFmtId="227" formatCode="####0.0&quot;kg&quot;"/>
    <numFmt numFmtId="228" formatCode="####&quot;板&quot;"/>
    <numFmt numFmtId="229" formatCode="&quot;各&quot;####&quot;kg&quot;"/>
    <numFmt numFmtId="230" formatCode="####&quot;個&quot;"/>
    <numFmt numFmtId="231" formatCode="####&quot;份&quot;"/>
    <numFmt numFmtId="232" formatCode="####.#&quot;份&quot;"/>
    <numFmt numFmtId="233" formatCode="####&quot;大卡&quot;"/>
    <numFmt numFmtId="234" formatCode="m&quot;月&quot;d&quot;日&quot;"/>
    <numFmt numFmtId="235" formatCode="mmm\-yyyy"/>
  </numFmts>
  <fonts count="114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name val="華康儷雅宋"/>
      <family val="3"/>
    </font>
    <font>
      <sz val="12"/>
      <name val="文鼎新粗黑"/>
      <family val="3"/>
    </font>
    <font>
      <sz val="12"/>
      <color indexed="17"/>
      <name val="文鼎新粗黑"/>
      <family val="3"/>
    </font>
    <font>
      <sz val="14"/>
      <name val="新細明體"/>
      <family val="1"/>
    </font>
    <font>
      <sz val="12"/>
      <color indexed="8"/>
      <name val="微軟正黑體"/>
      <family val="2"/>
    </font>
    <font>
      <sz val="14"/>
      <name val="文鼎新粗黑"/>
      <family val="3"/>
    </font>
    <font>
      <sz val="14"/>
      <color indexed="17"/>
      <name val="文鼎新粗黑"/>
      <family val="3"/>
    </font>
    <font>
      <sz val="14"/>
      <color indexed="8"/>
      <name val="微軟正黑體"/>
      <family val="2"/>
    </font>
    <font>
      <sz val="12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sz val="10"/>
      <name val="Arial"/>
      <family val="2"/>
    </font>
    <font>
      <b/>
      <sz val="14"/>
      <name val="新細明體"/>
      <family val="1"/>
    </font>
    <font>
      <sz val="10"/>
      <name val="新細明體"/>
      <family val="1"/>
    </font>
    <font>
      <sz val="10"/>
      <name val="文鼎新粗黑"/>
      <family val="3"/>
    </font>
    <font>
      <sz val="10"/>
      <color indexed="17"/>
      <name val="文鼎新粗黑"/>
      <family val="3"/>
    </font>
    <font>
      <sz val="10"/>
      <color indexed="8"/>
      <name val="微軟正黑體"/>
      <family val="2"/>
    </font>
    <font>
      <sz val="8"/>
      <name val="新細明體"/>
      <family val="1"/>
    </font>
    <font>
      <sz val="18"/>
      <color indexed="63"/>
      <name val="Arial"/>
      <family val="2"/>
    </font>
    <font>
      <b/>
      <sz val="18"/>
      <color indexed="17"/>
      <name val="新細明體"/>
      <family val="1"/>
    </font>
    <font>
      <b/>
      <sz val="18"/>
      <name val="新細明體"/>
      <family val="1"/>
    </font>
    <font>
      <sz val="11"/>
      <color indexed="8"/>
      <name val="新細明體"/>
      <family val="1"/>
    </font>
    <font>
      <b/>
      <sz val="12"/>
      <color indexed="10"/>
      <name val="新細明體"/>
      <family val="1"/>
    </font>
    <font>
      <b/>
      <sz val="12"/>
      <name val="新細明體"/>
      <family val="1"/>
    </font>
    <font>
      <b/>
      <sz val="12"/>
      <name val="標楷體"/>
      <family val="4"/>
    </font>
    <font>
      <b/>
      <sz val="12"/>
      <color indexed="8"/>
      <name val="標楷體"/>
      <family val="4"/>
    </font>
    <font>
      <sz val="12"/>
      <color indexed="56"/>
      <name val="新細明體"/>
      <family val="1"/>
    </font>
    <font>
      <b/>
      <sz val="12"/>
      <color indexed="56"/>
      <name val="標楷體"/>
      <family val="4"/>
    </font>
    <font>
      <b/>
      <i/>
      <sz val="12"/>
      <color indexed="10"/>
      <name val="新細明體"/>
      <family val="1"/>
    </font>
    <font>
      <sz val="11"/>
      <name val="新細明體"/>
      <family val="1"/>
    </font>
    <font>
      <i/>
      <sz val="12"/>
      <color indexed="8"/>
      <name val="新細明體"/>
      <family val="1"/>
    </font>
    <font>
      <sz val="16"/>
      <name val="微軟正黑體"/>
      <family val="2"/>
    </font>
    <font>
      <b/>
      <sz val="12"/>
      <color indexed="10"/>
      <name val="標楷體"/>
      <family val="4"/>
    </font>
    <font>
      <b/>
      <sz val="12"/>
      <color indexed="53"/>
      <name val="新細明體"/>
      <family val="1"/>
    </font>
    <font>
      <sz val="14"/>
      <name val="Times New Roman"/>
      <family val="1"/>
    </font>
    <font>
      <sz val="10"/>
      <color indexed="8"/>
      <name val="新細明體"/>
      <family val="1"/>
    </font>
    <font>
      <b/>
      <i/>
      <sz val="12"/>
      <name val="新細明體"/>
      <family val="1"/>
    </font>
    <font>
      <b/>
      <i/>
      <sz val="12"/>
      <name val="標楷體"/>
      <family val="4"/>
    </font>
    <font>
      <i/>
      <sz val="12"/>
      <name val="新細明體"/>
      <family val="1"/>
    </font>
    <font>
      <sz val="12"/>
      <name val="Arial"/>
      <family val="2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12"/>
      <color indexed="8"/>
      <name val="標楷體"/>
      <family val="4"/>
    </font>
    <font>
      <sz val="12"/>
      <color indexed="17"/>
      <name val="微軟正黑體"/>
      <family val="2"/>
    </font>
    <font>
      <sz val="18"/>
      <name val="華康POP1體W5"/>
      <family val="3"/>
    </font>
    <font>
      <sz val="16"/>
      <name val="新細明體"/>
      <family val="1"/>
    </font>
    <font>
      <b/>
      <sz val="28"/>
      <name val="微軟正黑體"/>
      <family val="2"/>
    </font>
    <font>
      <sz val="14"/>
      <color indexed="10"/>
      <name val="新細明體"/>
      <family val="1"/>
    </font>
    <font>
      <sz val="14"/>
      <color indexed="10"/>
      <name val="微軟正黑體"/>
      <family val="2"/>
    </font>
    <font>
      <sz val="28"/>
      <name val="微軟正黑體"/>
      <family val="2"/>
    </font>
    <font>
      <sz val="24"/>
      <name val="微軟正黑體"/>
      <family val="2"/>
    </font>
    <font>
      <sz val="22"/>
      <name val="微軟正黑體"/>
      <family val="2"/>
    </font>
    <font>
      <sz val="20"/>
      <color indexed="10"/>
      <name val="微軟正黑體"/>
      <family val="2"/>
    </font>
    <font>
      <sz val="18"/>
      <name val="標楷體"/>
      <family val="4"/>
    </font>
    <font>
      <sz val="16"/>
      <name val="細明體"/>
      <family val="3"/>
    </font>
    <font>
      <sz val="14"/>
      <name val="微軟正黑體"/>
      <family val="2"/>
    </font>
    <font>
      <u val="single"/>
      <sz val="12"/>
      <color indexed="20"/>
      <name val="新細明體"/>
      <family val="1"/>
    </font>
    <font>
      <u val="single"/>
      <sz val="12"/>
      <color indexed="12"/>
      <name val="新細明體"/>
      <family val="1"/>
    </font>
    <font>
      <sz val="14"/>
      <color indexed="8"/>
      <name val="新細明體"/>
      <family val="1"/>
    </font>
    <font>
      <sz val="16"/>
      <color indexed="8"/>
      <name val="微軟正黑體"/>
      <family val="2"/>
    </font>
    <font>
      <sz val="16"/>
      <color indexed="10"/>
      <name val="微軟正黑體"/>
      <family val="2"/>
    </font>
    <font>
      <sz val="16"/>
      <color indexed="8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b/>
      <sz val="18"/>
      <color theme="3"/>
      <name val="Cambria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2060"/>
      <name val="新細明體"/>
      <family val="1"/>
    </font>
    <font>
      <sz val="14"/>
      <color rgb="FF000000"/>
      <name val="新細明體"/>
      <family val="1"/>
    </font>
    <font>
      <sz val="16"/>
      <color theme="1"/>
      <name val="微軟正黑體"/>
      <family val="2"/>
    </font>
    <font>
      <sz val="16"/>
      <color rgb="FFFF0000"/>
      <name val="微軟正黑體"/>
      <family val="2"/>
    </font>
    <font>
      <sz val="16"/>
      <color theme="1"/>
      <name val="細明體"/>
      <family val="3"/>
    </font>
    <font>
      <sz val="14"/>
      <color rgb="FFFF0000"/>
      <name val="微軟正黑體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4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BDDE"/>
        <bgColor indexed="64"/>
      </patternFill>
    </fill>
  </fills>
  <borders count="1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>
        <color indexed="9"/>
      </bottom>
    </border>
    <border>
      <left style="thin"/>
      <right>
        <color indexed="63"/>
      </right>
      <top style="thin"/>
      <bottom style="thin">
        <color indexed="9"/>
      </bottom>
    </border>
    <border>
      <left style="thin"/>
      <right style="thin"/>
      <top style="thin"/>
      <bottom style="thin">
        <color indexed="9"/>
      </bottom>
    </border>
    <border>
      <left style="thin"/>
      <right>
        <color indexed="63"/>
      </right>
      <top style="thin">
        <color indexed="9"/>
      </top>
      <bottom style="medium"/>
    </border>
    <border>
      <left style="thin"/>
      <right style="thin"/>
      <top style="thin">
        <color indexed="9"/>
      </top>
      <bottom style="medium"/>
    </border>
    <border>
      <left/>
      <right style="thin"/>
      <top/>
      <bottom style="medium"/>
    </border>
    <border>
      <left style="thin"/>
      <right style="thin"/>
      <top/>
      <bottom style="thin">
        <color indexed="9"/>
      </bottom>
    </border>
    <border>
      <left/>
      <right style="thin"/>
      <top/>
      <bottom style="thin"/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 style="thin"/>
      <right style="thin"/>
      <top style="thin">
        <color indexed="9"/>
      </top>
      <bottom style="thin"/>
    </border>
    <border>
      <left style="thin"/>
      <right>
        <color indexed="63"/>
      </right>
      <top style="thin">
        <color indexed="9"/>
      </top>
      <bottom style="thin"/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/>
      <top style="thin">
        <color indexed="8"/>
      </top>
      <bottom style="thin"/>
    </border>
    <border>
      <left/>
      <right style="medium"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 style="thin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thin"/>
      <top/>
      <bottom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>
        <color indexed="9"/>
      </top>
      <bottom/>
    </border>
    <border>
      <left style="thin"/>
      <right style="medium"/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/>
      <top>
        <color indexed="63"/>
      </top>
      <bottom style="thin"/>
    </border>
    <border>
      <left style="thin"/>
      <right style="medium"/>
      <top style="thin">
        <color indexed="9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/>
      <bottom style="medium"/>
    </border>
    <border>
      <left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/>
      <bottom/>
    </border>
    <border>
      <left style="thin">
        <color indexed="8"/>
      </left>
      <right style="medium"/>
      <top/>
      <bottom/>
    </border>
    <border>
      <left style="thin"/>
      <right/>
      <top style="medium"/>
      <bottom style="thin"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</borders>
  <cellStyleXfs count="138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1" fillId="2" borderId="0" applyNumberFormat="0" applyBorder="0" applyAlignment="0" applyProtection="0"/>
    <xf numFmtId="0" fontId="8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89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89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89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89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89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5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1" fillId="10" borderId="0" applyNumberFormat="0" applyBorder="0" applyAlignment="0" applyProtection="0"/>
    <xf numFmtId="0" fontId="89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89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89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89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89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89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7" fillId="19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14" fillId="19" borderId="0" applyNumberFormat="0" applyBorder="0" applyAlignment="0" applyProtection="0"/>
    <xf numFmtId="0" fontId="90" fillId="23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1" borderId="0" applyNumberFormat="0" applyBorder="0" applyAlignment="0" applyProtection="0"/>
    <xf numFmtId="0" fontId="90" fillId="24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90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90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90" fillId="25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90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9" borderId="0" applyNumberFormat="0" applyBorder="0" applyAlignment="0" applyProtection="0"/>
    <xf numFmtId="0" fontId="58" fillId="3" borderId="0" applyNumberFormat="0" applyBorder="0" applyAlignment="0" applyProtection="0"/>
    <xf numFmtId="0" fontId="59" fillId="30" borderId="1" applyNumberFormat="0" applyAlignment="0" applyProtection="0"/>
    <xf numFmtId="0" fontId="60" fillId="31" borderId="2" applyNumberFormat="0" applyAlignment="0" applyProtection="0"/>
    <xf numFmtId="0" fontId="61" fillId="0" borderId="0" applyNumberFormat="0" applyFill="0" applyBorder="0" applyAlignment="0" applyProtection="0"/>
    <xf numFmtId="0" fontId="62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63" fillId="7" borderId="1" applyNumberFormat="0" applyAlignment="0" applyProtection="0"/>
    <xf numFmtId="0" fontId="64" fillId="0" borderId="6" applyNumberFormat="0" applyFill="0" applyAlignment="0" applyProtection="0"/>
    <xf numFmtId="0" fontId="65" fillId="32" borderId="0" applyNumberFormat="0" applyBorder="0" applyAlignment="0" applyProtection="0"/>
    <xf numFmtId="0" fontId="0" fillId="33" borderId="7" applyNumberFormat="0" applyFont="0" applyAlignment="0" applyProtection="0"/>
    <xf numFmtId="0" fontId="66" fillId="30" borderId="8" applyNumberFormat="0" applyAlignment="0" applyProtection="0"/>
    <xf numFmtId="0" fontId="20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9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8" fillId="0" borderId="0">
      <alignment/>
      <protection/>
    </xf>
    <xf numFmtId="0" fontId="1" fillId="0" borderId="0">
      <alignment vertical="center"/>
      <protection/>
    </xf>
    <xf numFmtId="0" fontId="89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15" fillId="32" borderId="0" applyNumberFormat="0" applyBorder="0" applyAlignment="0" applyProtection="0"/>
    <xf numFmtId="0" fontId="92" fillId="34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6" fillId="0" borderId="9" applyNumberFormat="0" applyFill="0" applyAlignment="0" applyProtection="0"/>
    <xf numFmtId="0" fontId="93" fillId="0" borderId="10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3" fillId="4" borderId="0" applyNumberFormat="0" applyBorder="0" applyAlignment="0" applyProtection="0"/>
    <xf numFmtId="0" fontId="94" fillId="3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9" fontId="0" fillId="0" borderId="0" applyFont="0" applyFill="0" applyBorder="0" applyAlignment="0" applyProtection="0"/>
    <xf numFmtId="0" fontId="17" fillId="30" borderId="1" applyNumberFormat="0" applyAlignment="0" applyProtection="0"/>
    <xf numFmtId="0" fontId="95" fillId="36" borderId="11" applyNumberFormat="0" applyAlignment="0" applyProtection="0"/>
    <xf numFmtId="0" fontId="17" fillId="30" borderId="1" applyNumberFormat="0" applyAlignment="0" applyProtection="0"/>
    <xf numFmtId="0" fontId="17" fillId="3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6" applyNumberFormat="0" applyFill="0" applyAlignment="0" applyProtection="0"/>
    <xf numFmtId="0" fontId="96" fillId="0" borderId="12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" fillId="33" borderId="7" applyNumberFormat="0" applyFont="0" applyAlignment="0" applyProtection="0"/>
    <xf numFmtId="0" fontId="1" fillId="37" borderId="13" applyNumberFormat="0" applyFont="0" applyAlignment="0" applyProtection="0"/>
    <xf numFmtId="0" fontId="1" fillId="33" borderId="7" applyNumberFormat="0" applyFont="0" applyAlignment="0" applyProtection="0"/>
    <xf numFmtId="0" fontId="1" fillId="33" borderId="7" applyNumberFormat="0" applyFont="0" applyAlignment="0" applyProtection="0"/>
    <xf numFmtId="0" fontId="1" fillId="33" borderId="7" applyNumberFormat="0" applyFont="0" applyAlignment="0" applyProtection="0"/>
    <xf numFmtId="0" fontId="28" fillId="33" borderId="7" applyNumberFormat="0" applyFont="0" applyAlignment="0" applyProtection="0"/>
    <xf numFmtId="0" fontId="1" fillId="33" borderId="7" applyNumberFormat="0" applyFont="0" applyAlignment="0" applyProtection="0"/>
    <xf numFmtId="0" fontId="9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26" borderId="0" applyNumberFormat="0" applyBorder="0" applyAlignment="0" applyProtection="0"/>
    <xf numFmtId="0" fontId="90" fillId="38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90" fillId="39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90" fillId="40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0" borderId="0" applyNumberFormat="0" applyBorder="0" applyAlignment="0" applyProtection="0"/>
    <xf numFmtId="0" fontId="90" fillId="41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90" fillId="42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9" borderId="0" applyNumberFormat="0" applyBorder="0" applyAlignment="0" applyProtection="0"/>
    <xf numFmtId="0" fontId="90" fillId="43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99" fillId="0" borderId="14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00" fillId="0" borderId="15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101" fillId="0" borderId="16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7" borderId="1" applyNumberFormat="0" applyAlignment="0" applyProtection="0"/>
    <xf numFmtId="0" fontId="103" fillId="44" borderId="1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5" fillId="30" borderId="8" applyNumberFormat="0" applyAlignment="0" applyProtection="0"/>
    <xf numFmtId="0" fontId="104" fillId="36" borderId="17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6" fillId="31" borderId="2" applyNumberFormat="0" applyAlignment="0" applyProtection="0"/>
    <xf numFmtId="0" fontId="105" fillId="45" borderId="18" applyNumberFormat="0" applyAlignment="0" applyProtection="0"/>
    <xf numFmtId="0" fontId="26" fillId="31" borderId="2" applyNumberFormat="0" applyAlignment="0" applyProtection="0"/>
    <xf numFmtId="0" fontId="26" fillId="31" borderId="2" applyNumberFormat="0" applyAlignment="0" applyProtection="0"/>
    <xf numFmtId="0" fontId="4" fillId="3" borderId="0" applyNumberFormat="0" applyBorder="0" applyAlignment="0" applyProtection="0"/>
    <xf numFmtId="0" fontId="106" fillId="46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524">
    <xf numFmtId="0" fontId="0" fillId="0" borderId="0" xfId="0" applyAlignment="1">
      <alignment/>
    </xf>
    <xf numFmtId="177" fontId="12" fillId="0" borderId="19" xfId="162" applyNumberFormat="1" applyFont="1" applyFill="1" applyBorder="1" applyAlignment="1">
      <alignment horizontal="center" vertical="center"/>
      <protection/>
    </xf>
    <xf numFmtId="177" fontId="9" fillId="0" borderId="20" xfId="162" applyNumberFormat="1" applyFont="1" applyFill="1" applyBorder="1" applyAlignment="1">
      <alignment horizontal="center" vertical="center"/>
      <protection/>
    </xf>
    <xf numFmtId="177" fontId="12" fillId="0" borderId="21" xfId="162" applyNumberFormat="1" applyFont="1" applyFill="1" applyBorder="1" applyAlignment="1">
      <alignment horizontal="center" vertical="center"/>
      <protection/>
    </xf>
    <xf numFmtId="177" fontId="9" fillId="0" borderId="22" xfId="162" applyNumberFormat="1" applyFont="1" applyFill="1" applyBorder="1" applyAlignment="1">
      <alignment horizontal="center" vertical="center"/>
      <protection/>
    </xf>
    <xf numFmtId="177" fontId="9" fillId="0" borderId="23" xfId="162" applyNumberFormat="1" applyFont="1" applyFill="1" applyBorder="1" applyAlignment="1">
      <alignment horizontal="center" vertical="center"/>
      <protection/>
    </xf>
    <xf numFmtId="177" fontId="12" fillId="0" borderId="23" xfId="162" applyNumberFormat="1" applyFont="1" applyFill="1" applyBorder="1" applyAlignment="1">
      <alignment horizontal="center" vertical="center"/>
      <protection/>
    </xf>
    <xf numFmtId="0" fontId="29" fillId="47" borderId="24" xfId="140" applyFont="1" applyFill="1" applyBorder="1" applyAlignment="1">
      <alignment vertical="center" wrapText="1"/>
      <protection/>
    </xf>
    <xf numFmtId="0" fontId="29" fillId="47" borderId="25" xfId="140" applyFont="1" applyFill="1" applyBorder="1" applyAlignment="1">
      <alignment vertical="center" wrapText="1"/>
      <protection/>
    </xf>
    <xf numFmtId="0" fontId="29" fillId="47" borderId="26" xfId="140" applyFont="1" applyFill="1" applyBorder="1" applyAlignment="1">
      <alignment vertical="center" wrapText="1"/>
      <protection/>
    </xf>
    <xf numFmtId="0" fontId="29" fillId="47" borderId="27" xfId="140" applyFont="1" applyFill="1" applyBorder="1" applyAlignment="1">
      <alignment vertical="center" wrapText="1"/>
      <protection/>
    </xf>
    <xf numFmtId="0" fontId="29" fillId="47" borderId="28" xfId="140" applyFont="1" applyFill="1" applyBorder="1" applyAlignment="1">
      <alignment vertical="center" wrapText="1"/>
      <protection/>
    </xf>
    <xf numFmtId="0" fontId="29" fillId="47" borderId="0" xfId="140" applyFont="1" applyFill="1" applyBorder="1" applyAlignment="1">
      <alignment vertical="center" wrapText="1"/>
      <protection/>
    </xf>
    <xf numFmtId="0" fontId="29" fillId="47" borderId="29" xfId="140" applyFont="1" applyFill="1" applyBorder="1" applyAlignment="1">
      <alignment vertical="center" wrapText="1"/>
      <protection/>
    </xf>
    <xf numFmtId="0" fontId="29" fillId="0" borderId="25" xfId="140" applyFont="1" applyFill="1" applyBorder="1" applyAlignment="1">
      <alignment vertical="center" wrapText="1"/>
      <protection/>
    </xf>
    <xf numFmtId="0" fontId="30" fillId="47" borderId="30" xfId="140" applyFont="1" applyFill="1" applyBorder="1" applyAlignment="1">
      <alignment vertical="center" wrapText="1"/>
      <protection/>
    </xf>
    <xf numFmtId="0" fontId="30" fillId="47" borderId="31" xfId="140" applyFont="1" applyFill="1" applyBorder="1" applyAlignment="1">
      <alignment vertical="center" wrapText="1"/>
      <protection/>
    </xf>
    <xf numFmtId="0" fontId="30" fillId="47" borderId="32" xfId="140" applyFont="1" applyFill="1" applyBorder="1" applyAlignment="1">
      <alignment vertical="center" wrapText="1"/>
      <protection/>
    </xf>
    <xf numFmtId="0" fontId="29" fillId="47" borderId="25" xfId="140" applyFont="1" applyFill="1" applyBorder="1" applyAlignment="1">
      <alignment horizontal="left" vertical="center"/>
      <protection/>
    </xf>
    <xf numFmtId="177" fontId="33" fillId="0" borderId="20" xfId="162" applyNumberFormat="1" applyFont="1" applyFill="1" applyBorder="1" applyAlignment="1">
      <alignment horizontal="center" vertical="center"/>
      <protection/>
    </xf>
    <xf numFmtId="0" fontId="30" fillId="47" borderId="25" xfId="140" applyFont="1" applyFill="1" applyBorder="1" applyAlignment="1">
      <alignment horizontal="left" vertical="center"/>
      <protection/>
    </xf>
    <xf numFmtId="0" fontId="30" fillId="47" borderId="25" xfId="140" applyFont="1" applyFill="1" applyBorder="1" applyAlignment="1">
      <alignment vertical="center" wrapText="1"/>
      <protection/>
    </xf>
    <xf numFmtId="177" fontId="33" fillId="0" borderId="22" xfId="162" applyNumberFormat="1" applyFont="1" applyFill="1" applyBorder="1" applyAlignment="1">
      <alignment horizontal="center" vertical="center"/>
      <protection/>
    </xf>
    <xf numFmtId="0" fontId="30" fillId="47" borderId="33" xfId="140" applyFont="1" applyFill="1" applyBorder="1" applyAlignment="1">
      <alignment vertical="center" wrapText="1"/>
      <protection/>
    </xf>
    <xf numFmtId="0" fontId="30" fillId="0" borderId="33" xfId="140" applyFont="1" applyFill="1" applyBorder="1" applyAlignment="1">
      <alignment vertical="center" wrapText="1"/>
      <protection/>
    </xf>
    <xf numFmtId="0" fontId="30" fillId="47" borderId="28" xfId="140" applyFont="1" applyFill="1" applyBorder="1" applyAlignment="1">
      <alignment vertical="center" wrapText="1"/>
      <protection/>
    </xf>
    <xf numFmtId="177" fontId="33" fillId="0" borderId="23" xfId="162" applyNumberFormat="1" applyFont="1" applyFill="1" applyBorder="1" applyAlignment="1">
      <alignment horizontal="center" vertical="center"/>
      <protection/>
    </xf>
    <xf numFmtId="0" fontId="2" fillId="47" borderId="30" xfId="140" applyFont="1" applyFill="1" applyBorder="1" applyAlignment="1">
      <alignment vertical="center" wrapText="1"/>
      <protection/>
    </xf>
    <xf numFmtId="0" fontId="34" fillId="47" borderId="33" xfId="140" applyFont="1" applyFill="1" applyBorder="1" applyAlignment="1">
      <alignment vertical="center" wrapText="1"/>
      <protection/>
    </xf>
    <xf numFmtId="0" fontId="29" fillId="48" borderId="27" xfId="140" applyFont="1" applyFill="1" applyBorder="1" applyAlignment="1">
      <alignment vertical="center" wrapText="1"/>
      <protection/>
    </xf>
    <xf numFmtId="0" fontId="29" fillId="48" borderId="26" xfId="140" applyFont="1" applyFill="1" applyBorder="1" applyAlignment="1">
      <alignment vertical="center" wrapText="1"/>
      <protection/>
    </xf>
    <xf numFmtId="0" fontId="30" fillId="48" borderId="31" xfId="140" applyFont="1" applyFill="1" applyBorder="1" applyAlignment="1">
      <alignment vertical="center" wrapText="1"/>
      <protection/>
    </xf>
    <xf numFmtId="0" fontId="30" fillId="48" borderId="32" xfId="140" applyFont="1" applyFill="1" applyBorder="1" applyAlignment="1">
      <alignment vertical="center" wrapText="1"/>
      <protection/>
    </xf>
    <xf numFmtId="0" fontId="29" fillId="48" borderId="25" xfId="140" applyFont="1" applyFill="1" applyBorder="1" applyAlignment="1">
      <alignment vertical="center" wrapText="1"/>
      <protection/>
    </xf>
    <xf numFmtId="0" fontId="30" fillId="48" borderId="33" xfId="140" applyFont="1" applyFill="1" applyBorder="1" applyAlignment="1">
      <alignment vertical="center" wrapText="1"/>
      <protection/>
    </xf>
    <xf numFmtId="0" fontId="29" fillId="48" borderId="27" xfId="140" applyFont="1" applyFill="1" applyBorder="1" applyAlignment="1">
      <alignment horizontal="left" vertical="center"/>
      <protection/>
    </xf>
    <xf numFmtId="0" fontId="29" fillId="48" borderId="28" xfId="140" applyFont="1" applyFill="1" applyBorder="1" applyAlignment="1">
      <alignment vertical="center" wrapText="1"/>
      <protection/>
    </xf>
    <xf numFmtId="0" fontId="30" fillId="48" borderId="31" xfId="140" applyFont="1" applyFill="1" applyBorder="1" applyAlignment="1">
      <alignment horizontal="left" vertical="center"/>
      <protection/>
    </xf>
    <xf numFmtId="0" fontId="38" fillId="0" borderId="0" xfId="160">
      <alignment vertical="center"/>
      <protection/>
    </xf>
    <xf numFmtId="0" fontId="40" fillId="49" borderId="34" xfId="154" applyFont="1" applyFill="1" applyBorder="1" applyAlignment="1">
      <alignment horizontal="center" vertical="center" shrinkToFit="1"/>
      <protection/>
    </xf>
    <xf numFmtId="0" fontId="41" fillId="49" borderId="35" xfId="154" applyFont="1" applyFill="1" applyBorder="1" applyAlignment="1">
      <alignment vertical="top"/>
      <protection/>
    </xf>
    <xf numFmtId="0" fontId="40" fillId="49" borderId="35" xfId="154" applyFont="1" applyFill="1" applyBorder="1" applyAlignment="1">
      <alignment horizontal="center" vertical="center" shrinkToFit="1"/>
      <protection/>
    </xf>
    <xf numFmtId="183" fontId="40" fillId="50" borderId="35" xfId="154" applyNumberFormat="1" applyFont="1" applyFill="1" applyBorder="1" applyAlignment="1">
      <alignment horizontal="left" vertical="center" shrinkToFit="1"/>
      <protection/>
    </xf>
    <xf numFmtId="0" fontId="40" fillId="49" borderId="36" xfId="154" applyFont="1" applyFill="1" applyBorder="1" applyAlignment="1">
      <alignment horizontal="center" vertical="center" shrinkToFit="1"/>
      <protection/>
    </xf>
    <xf numFmtId="183" fontId="40" fillId="50" borderId="36" xfId="154" applyNumberFormat="1" applyFont="1" applyFill="1" applyBorder="1" applyAlignment="1">
      <alignment horizontal="left" vertical="center" shrinkToFit="1"/>
      <protection/>
    </xf>
    <xf numFmtId="183" fontId="40" fillId="50" borderId="37" xfId="154" applyNumberFormat="1" applyFont="1" applyFill="1" applyBorder="1" applyAlignment="1">
      <alignment horizontal="left" vertical="center" shrinkToFit="1"/>
      <protection/>
    </xf>
    <xf numFmtId="0" fontId="41" fillId="49" borderId="36" xfId="154" applyFont="1" applyFill="1" applyBorder="1" applyAlignment="1">
      <alignment vertical="top"/>
      <protection/>
    </xf>
    <xf numFmtId="0" fontId="0" fillId="49" borderId="36" xfId="154" applyFont="1" applyFill="1" applyBorder="1" applyAlignment="1">
      <alignment horizontal="center" vertical="center" shrinkToFit="1"/>
      <protection/>
    </xf>
    <xf numFmtId="0" fontId="40" fillId="49" borderId="34" xfId="154" applyFont="1" applyFill="1" applyBorder="1" applyAlignment="1">
      <alignment horizontal="left" vertical="center" shrinkToFit="1"/>
      <protection/>
    </xf>
    <xf numFmtId="0" fontId="40" fillId="49" borderId="36" xfId="154" applyFont="1" applyFill="1" applyBorder="1" applyAlignment="1">
      <alignment horizontal="left" vertical="center" shrinkToFit="1"/>
      <protection/>
    </xf>
    <xf numFmtId="0" fontId="40" fillId="49" borderId="37" xfId="154" applyFont="1" applyFill="1" applyBorder="1" applyAlignment="1">
      <alignment horizontal="left" vertical="center" shrinkToFit="1"/>
      <protection/>
    </xf>
    <xf numFmtId="0" fontId="1" fillId="49" borderId="36" xfId="154" applyFont="1" applyFill="1" applyBorder="1" applyAlignment="1">
      <alignment horizontal="left" vertical="center" shrinkToFit="1"/>
      <protection/>
    </xf>
    <xf numFmtId="0" fontId="42" fillId="49" borderId="36" xfId="154" applyFont="1" applyFill="1" applyBorder="1" applyAlignment="1">
      <alignment vertical="top"/>
      <protection/>
    </xf>
    <xf numFmtId="0" fontId="16" fillId="49" borderId="36" xfId="154" applyFont="1" applyFill="1" applyBorder="1" applyAlignment="1">
      <alignment horizontal="center" vertical="center" shrinkToFit="1"/>
      <protection/>
    </xf>
    <xf numFmtId="184" fontId="0" fillId="0" borderId="38" xfId="150" applyNumberFormat="1" applyFont="1" applyFill="1" applyBorder="1" applyAlignment="1">
      <alignment horizontal="right" vertical="center" shrinkToFit="1"/>
      <protection/>
    </xf>
    <xf numFmtId="184" fontId="1" fillId="49" borderId="39" xfId="150" applyNumberFormat="1" applyFont="1" applyFill="1" applyBorder="1" applyAlignment="1">
      <alignment horizontal="right" vertical="center" shrinkToFit="1"/>
      <protection/>
    </xf>
    <xf numFmtId="184" fontId="1" fillId="49" borderId="40" xfId="150" applyNumberFormat="1" applyFont="1" applyFill="1" applyBorder="1" applyAlignment="1">
      <alignment horizontal="right" vertical="center" shrinkToFit="1"/>
      <protection/>
    </xf>
    <xf numFmtId="0" fontId="1" fillId="49" borderId="36" xfId="154" applyFont="1" applyFill="1" applyBorder="1" applyAlignment="1">
      <alignment vertical="center" shrinkToFit="1"/>
      <protection/>
    </xf>
    <xf numFmtId="185" fontId="0" fillId="0" borderId="38" xfId="150" applyNumberFormat="1" applyFont="1" applyFill="1" applyBorder="1" applyAlignment="1">
      <alignment horizontal="right" vertical="center" shrinkToFit="1"/>
      <protection/>
    </xf>
    <xf numFmtId="0" fontId="0" fillId="49" borderId="36" xfId="154" applyFont="1" applyFill="1" applyBorder="1" applyAlignment="1">
      <alignment vertical="center" shrinkToFit="1"/>
      <protection/>
    </xf>
    <xf numFmtId="186" fontId="0" fillId="49" borderId="38" xfId="150" applyNumberFormat="1" applyFont="1" applyFill="1" applyBorder="1" applyAlignment="1">
      <alignment horizontal="right" vertical="center" shrinkToFit="1"/>
      <protection/>
    </xf>
    <xf numFmtId="0" fontId="1" fillId="49" borderId="26" xfId="154" applyFont="1" applyFill="1" applyBorder="1" applyAlignment="1">
      <alignment horizontal="left" vertical="center" shrinkToFit="1"/>
      <protection/>
    </xf>
    <xf numFmtId="0" fontId="42" fillId="49" borderId="26" xfId="154" applyFont="1" applyFill="1" applyBorder="1" applyAlignment="1">
      <alignment vertical="top"/>
      <protection/>
    </xf>
    <xf numFmtId="177" fontId="40" fillId="49" borderId="36" xfId="154" applyNumberFormat="1" applyFont="1" applyFill="1" applyBorder="1" applyAlignment="1">
      <alignment horizontal="center" vertical="center" shrinkToFit="1"/>
      <protection/>
    </xf>
    <xf numFmtId="49" fontId="0" fillId="49" borderId="36" xfId="150" applyNumberFormat="1" applyFont="1" applyFill="1" applyBorder="1" applyAlignment="1">
      <alignment vertical="center"/>
      <protection/>
    </xf>
    <xf numFmtId="49" fontId="41" fillId="49" borderId="36" xfId="150" applyNumberFormat="1" applyFont="1" applyFill="1" applyBorder="1" applyAlignment="1">
      <alignment vertical="top"/>
      <protection/>
    </xf>
    <xf numFmtId="0" fontId="0" fillId="49" borderId="36" xfId="150" applyFont="1" applyFill="1" applyBorder="1" applyAlignment="1">
      <alignment horizontal="center" vertical="center"/>
      <protection/>
    </xf>
    <xf numFmtId="0" fontId="0" fillId="49" borderId="36" xfId="150" applyFont="1" applyFill="1" applyBorder="1" applyAlignment="1">
      <alignment horizontal="left" vertical="center"/>
      <protection/>
    </xf>
    <xf numFmtId="0" fontId="41" fillId="49" borderId="36" xfId="150" applyFont="1" applyFill="1" applyBorder="1" applyAlignment="1">
      <alignment vertical="top"/>
      <protection/>
    </xf>
    <xf numFmtId="184" fontId="0" fillId="49" borderId="38" xfId="150" applyNumberFormat="1" applyFont="1" applyFill="1" applyBorder="1" applyAlignment="1">
      <alignment horizontal="right" vertical="center" shrinkToFit="1"/>
      <protection/>
    </xf>
    <xf numFmtId="184" fontId="1" fillId="49" borderId="36" xfId="150" applyNumberFormat="1" applyFont="1" applyFill="1" applyBorder="1" applyAlignment="1">
      <alignment horizontal="right" vertical="center" shrinkToFit="1"/>
      <protection/>
    </xf>
    <xf numFmtId="187" fontId="1" fillId="49" borderId="39" xfId="150" applyNumberFormat="1" applyFont="1" applyFill="1" applyBorder="1" applyAlignment="1">
      <alignment horizontal="right" vertical="center" shrinkToFit="1"/>
      <protection/>
    </xf>
    <xf numFmtId="49" fontId="0" fillId="49" borderId="36" xfId="162" applyNumberFormat="1" applyFont="1" applyFill="1" applyBorder="1" applyAlignment="1">
      <alignment vertical="center"/>
      <protection/>
    </xf>
    <xf numFmtId="49" fontId="41" fillId="49" borderId="36" xfId="162" applyNumberFormat="1" applyFont="1" applyFill="1" applyBorder="1" applyAlignment="1">
      <alignment vertical="top"/>
      <protection/>
    </xf>
    <xf numFmtId="0" fontId="0" fillId="49" borderId="36" xfId="162" applyFont="1" applyFill="1" applyBorder="1" applyAlignment="1">
      <alignment horizontal="center" vertical="center"/>
      <protection/>
    </xf>
    <xf numFmtId="0" fontId="0" fillId="49" borderId="36" xfId="162" applyFont="1" applyFill="1" applyBorder="1" applyAlignment="1">
      <alignment horizontal="center" vertical="center" shrinkToFit="1"/>
      <protection/>
    </xf>
    <xf numFmtId="187" fontId="1" fillId="49" borderId="40" xfId="150" applyNumberFormat="1" applyFont="1" applyFill="1" applyBorder="1" applyAlignment="1">
      <alignment horizontal="right" vertical="center" shrinkToFit="1"/>
      <protection/>
    </xf>
    <xf numFmtId="0" fontId="0" fillId="49" borderId="36" xfId="150" applyFont="1" applyFill="1" applyBorder="1" applyAlignment="1">
      <alignment vertical="center"/>
      <protection/>
    </xf>
    <xf numFmtId="0" fontId="0" fillId="49" borderId="41" xfId="150" applyFont="1" applyFill="1" applyBorder="1" applyAlignment="1">
      <alignment horizontal="left" vertical="center" shrinkToFit="1"/>
      <protection/>
    </xf>
    <xf numFmtId="188" fontId="0" fillId="49" borderId="41" xfId="150" applyNumberFormat="1" applyFont="1" applyFill="1" applyBorder="1" applyAlignment="1">
      <alignment horizontal="center" vertical="center" shrinkToFit="1"/>
      <protection/>
    </xf>
    <xf numFmtId="189" fontId="1" fillId="49" borderId="36" xfId="150" applyNumberFormat="1" applyFont="1" applyFill="1" applyBorder="1" applyAlignment="1">
      <alignment horizontal="right" vertical="center" shrinkToFit="1"/>
      <protection/>
    </xf>
    <xf numFmtId="0" fontId="41" fillId="49" borderId="41" xfId="150" applyFont="1" applyFill="1" applyBorder="1" applyAlignment="1">
      <alignment vertical="top"/>
      <protection/>
    </xf>
    <xf numFmtId="190" fontId="1" fillId="49" borderId="39" xfId="150" applyNumberFormat="1" applyFont="1" applyFill="1" applyBorder="1" applyAlignment="1">
      <alignment horizontal="right" vertical="center" shrinkToFit="1"/>
      <protection/>
    </xf>
    <xf numFmtId="187" fontId="0" fillId="49" borderId="38" xfId="150" applyNumberFormat="1" applyFont="1" applyFill="1" applyBorder="1" applyAlignment="1">
      <alignment horizontal="right" vertical="center" shrinkToFit="1"/>
      <protection/>
    </xf>
    <xf numFmtId="0" fontId="0" fillId="49" borderId="36" xfId="150" applyFont="1" applyFill="1" applyBorder="1" applyAlignment="1">
      <alignment vertical="center" shrinkToFit="1"/>
      <protection/>
    </xf>
    <xf numFmtId="0" fontId="41" fillId="49" borderId="0" xfId="150" applyFont="1" applyFill="1" applyBorder="1" applyAlignment="1">
      <alignment vertical="top"/>
      <protection/>
    </xf>
    <xf numFmtId="191" fontId="0" fillId="49" borderId="41" xfId="150" applyNumberFormat="1" applyFont="1" applyFill="1" applyBorder="1" applyAlignment="1">
      <alignment horizontal="center" vertical="center" shrinkToFit="1"/>
      <protection/>
    </xf>
    <xf numFmtId="0" fontId="0" fillId="49" borderId="36" xfId="154" applyFont="1" applyFill="1" applyBorder="1">
      <alignment vertical="center"/>
      <protection/>
    </xf>
    <xf numFmtId="191" fontId="0" fillId="49" borderId="42" xfId="150" applyNumberFormat="1" applyFont="1" applyFill="1" applyBorder="1" applyAlignment="1">
      <alignment horizontal="center" vertical="center" shrinkToFit="1"/>
      <protection/>
    </xf>
    <xf numFmtId="49" fontId="43" fillId="49" borderId="36" xfId="162" applyNumberFormat="1" applyFont="1" applyFill="1" applyBorder="1" applyAlignment="1">
      <alignment horizontal="center" vertical="center"/>
      <protection/>
    </xf>
    <xf numFmtId="49" fontId="44" fillId="49" borderId="36" xfId="162" applyNumberFormat="1" applyFont="1" applyFill="1" applyBorder="1" applyAlignment="1">
      <alignment vertical="top"/>
      <protection/>
    </xf>
    <xf numFmtId="188" fontId="43" fillId="49" borderId="43" xfId="150" applyNumberFormat="1" applyFont="1" applyFill="1" applyBorder="1" applyAlignment="1">
      <alignment horizontal="center" vertical="center" shrinkToFit="1"/>
      <protection/>
    </xf>
    <xf numFmtId="188" fontId="43" fillId="49" borderId="44" xfId="150" applyNumberFormat="1" applyFont="1" applyFill="1" applyBorder="1" applyAlignment="1">
      <alignment horizontal="center" vertical="center" shrinkToFit="1"/>
      <protection/>
    </xf>
    <xf numFmtId="188" fontId="43" fillId="49" borderId="36" xfId="150" applyNumberFormat="1" applyFont="1" applyFill="1" applyBorder="1" applyAlignment="1">
      <alignment horizontal="center" vertical="center" shrinkToFit="1"/>
      <protection/>
    </xf>
    <xf numFmtId="49" fontId="44" fillId="49" borderId="45" xfId="162" applyNumberFormat="1" applyFont="1" applyFill="1" applyBorder="1" applyAlignment="1">
      <alignment vertical="top"/>
      <protection/>
    </xf>
    <xf numFmtId="188" fontId="43" fillId="49" borderId="46" xfId="150" applyNumberFormat="1" applyFont="1" applyFill="1" applyBorder="1" applyAlignment="1">
      <alignment horizontal="center" vertical="center" shrinkToFit="1"/>
      <protection/>
    </xf>
    <xf numFmtId="188" fontId="43" fillId="49" borderId="47" xfId="150" applyNumberFormat="1" applyFont="1" applyFill="1" applyBorder="1" applyAlignment="1">
      <alignment horizontal="center" vertical="center" shrinkToFit="1"/>
      <protection/>
    </xf>
    <xf numFmtId="192" fontId="0" fillId="49" borderId="36" xfId="150" applyNumberFormat="1" applyFont="1" applyFill="1" applyBorder="1" applyAlignment="1">
      <alignment vertical="center"/>
      <protection/>
    </xf>
    <xf numFmtId="49" fontId="46" fillId="47" borderId="36" xfId="162" applyNumberFormat="1" applyFont="1" applyFill="1" applyBorder="1" applyAlignment="1">
      <alignment horizontal="left" vertical="center"/>
      <protection/>
    </xf>
    <xf numFmtId="49" fontId="41" fillId="49" borderId="33" xfId="162" applyNumberFormat="1" applyFont="1" applyFill="1" applyBorder="1" applyAlignment="1">
      <alignment vertical="top"/>
      <protection/>
    </xf>
    <xf numFmtId="192" fontId="46" fillId="49" borderId="33" xfId="150" applyNumberFormat="1" applyFont="1" applyFill="1" applyBorder="1" applyAlignment="1">
      <alignment vertical="center"/>
      <protection/>
    </xf>
    <xf numFmtId="49" fontId="46" fillId="49" borderId="36" xfId="150" applyNumberFormat="1" applyFont="1" applyFill="1" applyBorder="1" applyAlignment="1">
      <alignment vertical="center"/>
      <protection/>
    </xf>
    <xf numFmtId="49" fontId="46" fillId="49" borderId="33" xfId="162" applyNumberFormat="1" applyFont="1" applyFill="1" applyBorder="1" applyAlignment="1">
      <alignment vertical="center"/>
      <protection/>
    </xf>
    <xf numFmtId="49" fontId="46" fillId="49" borderId="36" xfId="162" applyNumberFormat="1" applyFont="1" applyFill="1" applyBorder="1" applyAlignment="1">
      <alignment vertical="center"/>
      <protection/>
    </xf>
    <xf numFmtId="192" fontId="46" fillId="49" borderId="36" xfId="150" applyNumberFormat="1" applyFont="1" applyFill="1" applyBorder="1" applyAlignment="1">
      <alignment vertical="center"/>
      <protection/>
    </xf>
    <xf numFmtId="193" fontId="1" fillId="49" borderId="36" xfId="150" applyNumberFormat="1" applyFont="1" applyFill="1" applyBorder="1" applyAlignment="1">
      <alignment horizontal="right" vertical="center" shrinkToFit="1"/>
      <protection/>
    </xf>
    <xf numFmtId="194" fontId="47" fillId="49" borderId="36" xfId="162" applyNumberFormat="1" applyFont="1" applyFill="1" applyBorder="1" applyAlignment="1">
      <alignment horizontal="center" vertical="center" shrinkToFit="1"/>
      <protection/>
    </xf>
    <xf numFmtId="0" fontId="38" fillId="0" borderId="0" xfId="160" applyBorder="1">
      <alignment vertical="center"/>
      <protection/>
    </xf>
    <xf numFmtId="49" fontId="41" fillId="49" borderId="26" xfId="150" applyNumberFormat="1" applyFont="1" applyFill="1" applyBorder="1" applyAlignment="1">
      <alignment vertical="top"/>
      <protection/>
    </xf>
    <xf numFmtId="0" fontId="0" fillId="49" borderId="26" xfId="162" applyFont="1" applyFill="1" applyBorder="1" applyAlignment="1">
      <alignment horizontal="center" vertical="center"/>
      <protection/>
    </xf>
    <xf numFmtId="0" fontId="0" fillId="47" borderId="36" xfId="150" applyFont="1" applyFill="1" applyBorder="1" applyAlignment="1">
      <alignment shrinkToFit="1"/>
      <protection/>
    </xf>
    <xf numFmtId="0" fontId="41" fillId="47" borderId="36" xfId="150" applyFont="1" applyFill="1" applyBorder="1" applyAlignment="1">
      <alignment vertical="top"/>
      <protection/>
    </xf>
    <xf numFmtId="0" fontId="14" fillId="49" borderId="36" xfId="162" applyFont="1" applyFill="1" applyBorder="1" applyAlignment="1">
      <alignment horizontal="center" vertical="center" shrinkToFit="1"/>
      <protection/>
    </xf>
    <xf numFmtId="49" fontId="0" fillId="49" borderId="26" xfId="150" applyNumberFormat="1" applyFont="1" applyFill="1" applyBorder="1" applyAlignment="1">
      <alignment vertical="center"/>
      <protection/>
    </xf>
    <xf numFmtId="0" fontId="0" fillId="49" borderId="36" xfId="150" applyFont="1" applyFill="1" applyBorder="1" applyAlignment="1">
      <alignment horizontal="left" vertical="center" shrinkToFit="1"/>
      <protection/>
    </xf>
    <xf numFmtId="0" fontId="48" fillId="0" borderId="0" xfId="162" applyFont="1" applyBorder="1" applyAlignment="1">
      <alignment horizontal="left" vertical="center"/>
      <protection/>
    </xf>
    <xf numFmtId="0" fontId="48" fillId="49" borderId="0" xfId="162" applyFont="1" applyFill="1" applyBorder="1" applyAlignment="1">
      <alignment horizontal="left" vertical="center" shrinkToFit="1"/>
      <protection/>
    </xf>
    <xf numFmtId="49" fontId="27" fillId="49" borderId="36" xfId="162" applyNumberFormat="1" applyFont="1" applyFill="1" applyBorder="1" applyAlignment="1">
      <alignment vertical="center"/>
      <protection/>
    </xf>
    <xf numFmtId="49" fontId="49" fillId="49" borderId="36" xfId="162" applyNumberFormat="1" applyFont="1" applyFill="1" applyBorder="1" applyAlignment="1">
      <alignment vertical="top"/>
      <protection/>
    </xf>
    <xf numFmtId="0" fontId="35" fillId="0" borderId="0" xfId="160" applyFont="1">
      <alignment vertical="center"/>
      <protection/>
    </xf>
    <xf numFmtId="49" fontId="46" fillId="0" borderId="0" xfId="162" applyNumberFormat="1" applyFont="1" applyBorder="1" applyAlignment="1">
      <alignment vertical="center"/>
      <protection/>
    </xf>
    <xf numFmtId="0" fontId="46" fillId="0" borderId="0" xfId="160" applyFont="1" applyBorder="1" applyAlignment="1">
      <alignment vertical="center"/>
      <protection/>
    </xf>
    <xf numFmtId="0" fontId="46" fillId="0" borderId="0" xfId="160" applyNumberFormat="1" applyFont="1" applyBorder="1" applyAlignment="1">
      <alignment horizontal="right" vertical="center"/>
      <protection/>
    </xf>
    <xf numFmtId="49" fontId="0" fillId="51" borderId="36" xfId="162" applyNumberFormat="1" applyFont="1" applyFill="1" applyBorder="1" applyAlignment="1">
      <alignment vertical="center"/>
      <protection/>
    </xf>
    <xf numFmtId="0" fontId="1" fillId="49" borderId="36" xfId="154" applyFont="1" applyFill="1" applyBorder="1">
      <alignment vertical="center"/>
      <protection/>
    </xf>
    <xf numFmtId="184" fontId="1" fillId="49" borderId="38" xfId="150" applyNumberFormat="1" applyFont="1" applyFill="1" applyBorder="1" applyAlignment="1">
      <alignment horizontal="right" vertical="center" shrinkToFit="1"/>
      <protection/>
    </xf>
    <xf numFmtId="49" fontId="0" fillId="0" borderId="36" xfId="162" applyNumberFormat="1" applyFont="1" applyFill="1" applyBorder="1" applyAlignment="1">
      <alignment vertical="center"/>
      <protection/>
    </xf>
    <xf numFmtId="184" fontId="0" fillId="0" borderId="40" xfId="150" applyNumberFormat="1" applyFont="1" applyFill="1" applyBorder="1" applyAlignment="1">
      <alignment horizontal="right" vertical="center" shrinkToFit="1"/>
      <protection/>
    </xf>
    <xf numFmtId="49" fontId="0" fillId="49" borderId="26" xfId="162" applyNumberFormat="1" applyFont="1" applyFill="1" applyBorder="1" applyAlignment="1">
      <alignment vertical="center"/>
      <protection/>
    </xf>
    <xf numFmtId="49" fontId="42" fillId="49" borderId="26" xfId="162" applyNumberFormat="1" applyFont="1" applyFill="1" applyBorder="1" applyAlignment="1">
      <alignment vertical="top"/>
      <protection/>
    </xf>
    <xf numFmtId="192" fontId="0" fillId="49" borderId="26" xfId="150" applyNumberFormat="1" applyFont="1" applyFill="1" applyBorder="1" applyAlignment="1">
      <alignment vertical="center"/>
      <protection/>
    </xf>
    <xf numFmtId="0" fontId="0" fillId="49" borderId="34" xfId="162" applyNumberFormat="1" applyFont="1" applyFill="1" applyBorder="1" applyAlignment="1">
      <alignment horizontal="right" vertical="center"/>
      <protection/>
    </xf>
    <xf numFmtId="49" fontId="0" fillId="49" borderId="48" xfId="162" applyNumberFormat="1" applyFont="1" applyFill="1" applyBorder="1" applyAlignment="1">
      <alignment vertical="center"/>
      <protection/>
    </xf>
    <xf numFmtId="49" fontId="41" fillId="49" borderId="48" xfId="162" applyNumberFormat="1" applyFont="1" applyFill="1" applyBorder="1" applyAlignment="1">
      <alignment vertical="top"/>
      <protection/>
    </xf>
    <xf numFmtId="0" fontId="47" fillId="0" borderId="0" xfId="162" applyFont="1" applyBorder="1" applyAlignment="1">
      <alignment horizontal="center" vertical="center" shrinkToFit="1"/>
      <protection/>
    </xf>
    <xf numFmtId="49" fontId="46" fillId="0" borderId="0" xfId="160" applyNumberFormat="1" applyFont="1" applyBorder="1" applyAlignment="1">
      <alignment horizontal="right" vertical="center"/>
      <protection/>
    </xf>
    <xf numFmtId="193" fontId="1" fillId="49" borderId="38" xfId="150" applyNumberFormat="1" applyFont="1" applyFill="1" applyBorder="1" applyAlignment="1">
      <alignment horizontal="right" vertical="center" shrinkToFit="1"/>
      <protection/>
    </xf>
    <xf numFmtId="49" fontId="0" fillId="49" borderId="36" xfId="162" applyNumberFormat="1" applyFont="1" applyFill="1" applyBorder="1" applyAlignment="1">
      <alignment horizontal="right" vertical="center"/>
      <protection/>
    </xf>
    <xf numFmtId="49" fontId="50" fillId="49" borderId="49" xfId="162" applyNumberFormat="1" applyFont="1" applyFill="1" applyBorder="1" applyAlignment="1">
      <alignment vertical="center"/>
      <protection/>
    </xf>
    <xf numFmtId="49" fontId="41" fillId="49" borderId="50" xfId="162" applyNumberFormat="1" applyFont="1" applyFill="1" applyBorder="1" applyAlignment="1">
      <alignment vertical="top"/>
      <protection/>
    </xf>
    <xf numFmtId="192" fontId="0" fillId="49" borderId="51" xfId="150" applyNumberFormat="1" applyFont="1" applyFill="1" applyBorder="1" applyAlignment="1">
      <alignment vertical="center"/>
      <protection/>
    </xf>
    <xf numFmtId="184" fontId="1" fillId="49" borderId="52" xfId="150" applyNumberFormat="1" applyFont="1" applyFill="1" applyBorder="1" applyAlignment="1">
      <alignment horizontal="right" vertical="center" shrinkToFit="1"/>
      <protection/>
    </xf>
    <xf numFmtId="49" fontId="0" fillId="49" borderId="34" xfId="162" applyNumberFormat="1" applyFont="1" applyFill="1" applyBorder="1" applyAlignment="1">
      <alignment horizontal="right" vertical="center"/>
      <protection/>
    </xf>
    <xf numFmtId="49" fontId="0" fillId="49" borderId="37" xfId="162" applyNumberFormat="1" applyFont="1" applyFill="1" applyBorder="1" applyAlignment="1">
      <alignment horizontal="right" vertical="center"/>
      <protection/>
    </xf>
    <xf numFmtId="0" fontId="1" fillId="0" borderId="0" xfId="160" applyFont="1" applyFill="1" applyBorder="1" applyAlignment="1">
      <alignment horizontal="left" vertical="center" shrinkToFit="1"/>
      <protection/>
    </xf>
    <xf numFmtId="0" fontId="1" fillId="0" borderId="0" xfId="160" applyFont="1" applyFill="1" applyBorder="1" applyAlignment="1">
      <alignment horizontal="center" vertical="center" shrinkToFit="1"/>
      <protection/>
    </xf>
    <xf numFmtId="0" fontId="1" fillId="0" borderId="0" xfId="160" applyFont="1" applyFill="1" applyBorder="1" applyAlignment="1">
      <alignment horizontal="right" vertical="center" shrinkToFit="1"/>
      <protection/>
    </xf>
    <xf numFmtId="49" fontId="0" fillId="49" borderId="53" xfId="162" applyNumberFormat="1" applyFont="1" applyFill="1" applyBorder="1" applyAlignment="1">
      <alignment vertical="center"/>
      <protection/>
    </xf>
    <xf numFmtId="49" fontId="41" fillId="49" borderId="54" xfId="162" applyNumberFormat="1" applyFont="1" applyFill="1" applyBorder="1" applyAlignment="1">
      <alignment vertical="top"/>
      <protection/>
    </xf>
    <xf numFmtId="192" fontId="0" fillId="49" borderId="55" xfId="150" applyNumberFormat="1" applyFont="1" applyFill="1" applyBorder="1" applyAlignment="1">
      <alignment vertical="center"/>
      <protection/>
    </xf>
    <xf numFmtId="195" fontId="0" fillId="49" borderId="56" xfId="162" applyNumberFormat="1" applyFont="1" applyFill="1" applyBorder="1" applyAlignment="1">
      <alignment horizontal="right" vertical="center"/>
      <protection/>
    </xf>
    <xf numFmtId="49" fontId="0" fillId="0" borderId="0" xfId="162" applyNumberFormat="1" applyFont="1" applyFill="1" applyBorder="1" applyAlignment="1">
      <alignment vertical="center"/>
      <protection/>
    </xf>
    <xf numFmtId="0" fontId="14" fillId="0" borderId="0" xfId="162" applyFont="1" applyFill="1" applyBorder="1" applyAlignment="1">
      <alignment horizontal="center" vertical="center" shrinkToFit="1"/>
      <protection/>
    </xf>
    <xf numFmtId="49" fontId="43" fillId="49" borderId="48" xfId="162" applyNumberFormat="1" applyFont="1" applyFill="1" applyBorder="1" applyAlignment="1">
      <alignment horizontal="center" vertical="center"/>
      <protection/>
    </xf>
    <xf numFmtId="0" fontId="10" fillId="0" borderId="57" xfId="160" applyFont="1" applyFill="1" applyBorder="1" applyAlignment="1">
      <alignment horizontal="left" vertical="center"/>
      <protection/>
    </xf>
    <xf numFmtId="0" fontId="10" fillId="0" borderId="58" xfId="160" applyFont="1" applyFill="1" applyBorder="1" applyAlignment="1">
      <alignment horizontal="left" vertical="center"/>
      <protection/>
    </xf>
    <xf numFmtId="0" fontId="10" fillId="0" borderId="59" xfId="160" applyFont="1" applyFill="1" applyBorder="1" applyAlignment="1">
      <alignment horizontal="left" vertical="center"/>
      <protection/>
    </xf>
    <xf numFmtId="0" fontId="11" fillId="0" borderId="57" xfId="160" applyFont="1" applyFill="1" applyBorder="1" applyAlignment="1">
      <alignment horizontal="center" vertical="center"/>
      <protection/>
    </xf>
    <xf numFmtId="0" fontId="10" fillId="0" borderId="57" xfId="160" applyFont="1" applyFill="1" applyBorder="1" applyAlignment="1">
      <alignment horizontal="center" vertical="center"/>
      <protection/>
    </xf>
    <xf numFmtId="49" fontId="41" fillId="49" borderId="30" xfId="150" applyNumberFormat="1" applyFont="1" applyFill="1" applyBorder="1" applyAlignment="1">
      <alignment vertical="top"/>
      <protection/>
    </xf>
    <xf numFmtId="0" fontId="46" fillId="49" borderId="30" xfId="150" applyFont="1" applyFill="1" applyBorder="1" applyAlignment="1">
      <alignment horizontal="center" shrinkToFit="1"/>
      <protection/>
    </xf>
    <xf numFmtId="49" fontId="41" fillId="49" borderId="35" xfId="150" applyNumberFormat="1" applyFont="1" applyFill="1" applyBorder="1" applyAlignment="1">
      <alignment vertical="top"/>
      <protection/>
    </xf>
    <xf numFmtId="0" fontId="0" fillId="49" borderId="36" xfId="150" applyNumberFormat="1" applyFont="1" applyFill="1" applyBorder="1" applyAlignment="1">
      <alignment horizontal="center" vertical="center"/>
      <protection/>
    </xf>
    <xf numFmtId="196" fontId="1" fillId="49" borderId="39" xfId="150" applyNumberFormat="1" applyFont="1" applyFill="1" applyBorder="1" applyAlignment="1">
      <alignment horizontal="right" vertical="center" shrinkToFit="1"/>
      <protection/>
    </xf>
    <xf numFmtId="0" fontId="46" fillId="49" borderId="36" xfId="150" applyFont="1" applyFill="1" applyBorder="1" applyAlignment="1">
      <alignment horizontal="left" shrinkToFit="1"/>
      <protection/>
    </xf>
    <xf numFmtId="190" fontId="1" fillId="49" borderId="40" xfId="150" applyNumberFormat="1" applyFont="1" applyFill="1" applyBorder="1" applyAlignment="1">
      <alignment horizontal="right" vertical="center" shrinkToFit="1"/>
      <protection/>
    </xf>
    <xf numFmtId="0" fontId="6" fillId="0" borderId="32" xfId="160" applyFont="1" applyFill="1" applyBorder="1" applyAlignment="1">
      <alignment horizontal="left" vertical="center"/>
      <protection/>
    </xf>
    <xf numFmtId="0" fontId="6" fillId="0" borderId="60" xfId="160" applyFont="1" applyFill="1" applyBorder="1" applyAlignment="1">
      <alignment horizontal="left" vertical="center"/>
      <protection/>
    </xf>
    <xf numFmtId="0" fontId="6" fillId="0" borderId="61" xfId="160" applyFont="1" applyFill="1" applyBorder="1" applyAlignment="1">
      <alignment horizontal="left" vertical="center"/>
      <protection/>
    </xf>
    <xf numFmtId="0" fontId="7" fillId="0" borderId="32" xfId="160" applyFont="1" applyFill="1" applyBorder="1" applyAlignment="1">
      <alignment horizontal="center" vertical="center"/>
      <protection/>
    </xf>
    <xf numFmtId="0" fontId="6" fillId="0" borderId="62" xfId="160" applyFont="1" applyFill="1" applyBorder="1" applyAlignment="1">
      <alignment horizontal="center" vertical="center"/>
      <protection/>
    </xf>
    <xf numFmtId="0" fontId="6" fillId="0" borderId="32" xfId="160" applyFont="1" applyFill="1" applyBorder="1" applyAlignment="1">
      <alignment horizontal="center" vertical="center"/>
      <protection/>
    </xf>
    <xf numFmtId="192" fontId="46" fillId="49" borderId="36" xfId="150" applyNumberFormat="1" applyFont="1" applyFill="1" applyBorder="1" applyAlignment="1">
      <alignment horizontal="center" vertical="center"/>
      <protection/>
    </xf>
    <xf numFmtId="0" fontId="10" fillId="0" borderId="63" xfId="160" applyFont="1" applyFill="1" applyBorder="1" applyAlignment="1">
      <alignment horizontal="left" vertical="center"/>
      <protection/>
    </xf>
    <xf numFmtId="0" fontId="11" fillId="0" borderId="59" xfId="160" applyFont="1" applyFill="1" applyBorder="1" applyAlignment="1">
      <alignment horizontal="center" vertical="center"/>
      <protection/>
    </xf>
    <xf numFmtId="0" fontId="10" fillId="0" borderId="59" xfId="160" applyFont="1" applyFill="1" applyBorder="1" applyAlignment="1">
      <alignment horizontal="center" vertical="center"/>
      <protection/>
    </xf>
    <xf numFmtId="0" fontId="46" fillId="49" borderId="36" xfId="150" applyFont="1" applyFill="1" applyBorder="1" applyAlignment="1">
      <alignment horizontal="center" shrinkToFit="1"/>
      <protection/>
    </xf>
    <xf numFmtId="49" fontId="41" fillId="49" borderId="27" xfId="150" applyNumberFormat="1" applyFont="1" applyFill="1" applyBorder="1" applyAlignment="1">
      <alignment vertical="top"/>
      <protection/>
    </xf>
    <xf numFmtId="0" fontId="46" fillId="49" borderId="27" xfId="150" applyFont="1" applyFill="1" applyBorder="1" applyAlignment="1">
      <alignment horizontal="center" shrinkToFit="1"/>
      <protection/>
    </xf>
    <xf numFmtId="0" fontId="46" fillId="49" borderId="64" xfId="150" applyFont="1" applyFill="1" applyBorder="1" applyAlignment="1">
      <alignment horizontal="left" shrinkToFit="1"/>
      <protection/>
    </xf>
    <xf numFmtId="0" fontId="41" fillId="49" borderId="45" xfId="150" applyFont="1" applyFill="1" applyBorder="1" applyAlignment="1">
      <alignment vertical="top"/>
      <protection/>
    </xf>
    <xf numFmtId="0" fontId="46" fillId="49" borderId="34" xfId="150" applyFont="1" applyFill="1" applyBorder="1" applyAlignment="1">
      <alignment horizontal="center" shrinkToFit="1"/>
      <protection/>
    </xf>
    <xf numFmtId="0" fontId="31" fillId="0" borderId="25" xfId="160" applyFont="1" applyFill="1" applyBorder="1" applyAlignment="1">
      <alignment horizontal="left" vertical="center"/>
      <protection/>
    </xf>
    <xf numFmtId="0" fontId="31" fillId="0" borderId="65" xfId="160" applyFont="1" applyFill="1" applyBorder="1" applyAlignment="1">
      <alignment horizontal="left" vertical="center"/>
      <protection/>
    </xf>
    <xf numFmtId="0" fontId="32" fillId="0" borderId="33" xfId="160" applyFont="1" applyFill="1" applyBorder="1" applyAlignment="1">
      <alignment horizontal="center" vertical="center"/>
      <protection/>
    </xf>
    <xf numFmtId="0" fontId="31" fillId="0" borderId="33" xfId="160" applyFont="1" applyFill="1" applyBorder="1" applyAlignment="1">
      <alignment horizontal="center" vertical="center"/>
      <protection/>
    </xf>
    <xf numFmtId="197" fontId="1" fillId="49" borderId="36" xfId="150" applyNumberFormat="1" applyFont="1" applyFill="1" applyBorder="1" applyAlignment="1">
      <alignment horizontal="right" vertical="center" shrinkToFit="1"/>
      <protection/>
    </xf>
    <xf numFmtId="192" fontId="0" fillId="49" borderId="36" xfId="150" applyNumberFormat="1" applyFont="1" applyFill="1" applyBorder="1" applyAlignment="1">
      <alignment horizontal="center" vertical="center"/>
      <protection/>
    </xf>
    <xf numFmtId="49" fontId="0" fillId="49" borderId="33" xfId="150" applyNumberFormat="1" applyFont="1" applyFill="1" applyBorder="1" applyAlignment="1">
      <alignment vertical="center"/>
      <protection/>
    </xf>
    <xf numFmtId="0" fontId="31" fillId="0" borderId="66" xfId="160" applyFont="1" applyFill="1" applyBorder="1" applyAlignment="1">
      <alignment horizontal="left" vertical="center"/>
      <protection/>
    </xf>
    <xf numFmtId="0" fontId="31" fillId="0" borderId="67" xfId="160" applyFont="1" applyFill="1" applyBorder="1" applyAlignment="1">
      <alignment horizontal="left" vertical="center"/>
      <protection/>
    </xf>
    <xf numFmtId="0" fontId="0" fillId="49" borderId="33" xfId="162" applyFont="1" applyFill="1" applyBorder="1" applyAlignment="1">
      <alignment horizontal="left" vertical="top" shrinkToFit="1"/>
      <protection/>
    </xf>
    <xf numFmtId="0" fontId="41" fillId="49" borderId="33" xfId="162" applyFont="1" applyFill="1" applyBorder="1" applyAlignment="1">
      <alignment vertical="top"/>
      <protection/>
    </xf>
    <xf numFmtId="0" fontId="0" fillId="49" borderId="33" xfId="162" applyFont="1" applyFill="1" applyBorder="1" applyAlignment="1">
      <alignment horizontal="center" vertical="center" shrinkToFit="1"/>
      <protection/>
    </xf>
    <xf numFmtId="184" fontId="0" fillId="49" borderId="68" xfId="150" applyNumberFormat="1" applyFont="1" applyFill="1" applyBorder="1" applyAlignment="1">
      <alignment horizontal="right" vertical="center" shrinkToFit="1"/>
      <protection/>
    </xf>
    <xf numFmtId="0" fontId="0" fillId="49" borderId="36" xfId="162" applyFont="1" applyFill="1" applyBorder="1" applyAlignment="1">
      <alignment vertical="center" shrinkToFit="1"/>
      <protection/>
    </xf>
    <xf numFmtId="0" fontId="41" fillId="49" borderId="34" xfId="162" applyFont="1" applyFill="1" applyBorder="1" applyAlignment="1">
      <alignment vertical="top"/>
      <protection/>
    </xf>
    <xf numFmtId="0" fontId="0" fillId="49" borderId="36" xfId="162" applyFont="1" applyFill="1" applyBorder="1" applyAlignment="1">
      <alignment horizontal="left" vertical="top" shrinkToFit="1"/>
      <protection/>
    </xf>
    <xf numFmtId="0" fontId="41" fillId="49" borderId="36" xfId="162" applyFont="1" applyFill="1" applyBorder="1" applyAlignment="1">
      <alignment vertical="top"/>
      <protection/>
    </xf>
    <xf numFmtId="0" fontId="11" fillId="0" borderId="63" xfId="160" applyFont="1" applyFill="1" applyBorder="1" applyAlignment="1">
      <alignment horizontal="center" vertical="center"/>
      <protection/>
    </xf>
    <xf numFmtId="0" fontId="10" fillId="0" borderId="63" xfId="160" applyFont="1" applyFill="1" applyBorder="1" applyAlignment="1">
      <alignment horizontal="center" vertical="center"/>
      <protection/>
    </xf>
    <xf numFmtId="0" fontId="0" fillId="49" borderId="36" xfId="140" applyFont="1" applyFill="1" applyBorder="1" applyAlignment="1">
      <alignment horizontal="center" vertical="top" shrinkToFit="1"/>
      <protection/>
    </xf>
    <xf numFmtId="0" fontId="41" fillId="49" borderId="36" xfId="140" applyFont="1" applyFill="1" applyBorder="1" applyAlignment="1">
      <alignment vertical="top"/>
      <protection/>
    </xf>
    <xf numFmtId="0" fontId="0" fillId="49" borderId="36" xfId="140" applyFont="1" applyFill="1" applyBorder="1" applyAlignment="1">
      <alignment horizontal="center" vertical="center" shrinkToFit="1"/>
      <protection/>
    </xf>
    <xf numFmtId="0" fontId="32" fillId="0" borderId="25" xfId="160" applyFont="1" applyFill="1" applyBorder="1" applyAlignment="1">
      <alignment horizontal="center" vertical="center"/>
      <protection/>
    </xf>
    <xf numFmtId="0" fontId="31" fillId="0" borderId="25" xfId="160" applyFont="1" applyFill="1" applyBorder="1" applyAlignment="1">
      <alignment horizontal="center" vertical="center"/>
      <protection/>
    </xf>
    <xf numFmtId="0" fontId="0" fillId="49" borderId="36" xfId="162" applyFont="1" applyFill="1" applyBorder="1" applyAlignment="1">
      <alignment horizontal="left" vertical="center" shrinkToFit="1"/>
      <protection/>
    </xf>
    <xf numFmtId="0" fontId="10" fillId="48" borderId="26" xfId="160" applyFont="1" applyFill="1" applyBorder="1" applyAlignment="1">
      <alignment horizontal="left" vertical="center"/>
      <protection/>
    </xf>
    <xf numFmtId="49" fontId="43" fillId="49" borderId="26" xfId="162" applyNumberFormat="1" applyFont="1" applyFill="1" applyBorder="1" applyAlignment="1">
      <alignment horizontal="center" vertical="center"/>
      <protection/>
    </xf>
    <xf numFmtId="49" fontId="44" fillId="49" borderId="0" xfId="162" applyNumberFormat="1" applyFont="1" applyFill="1" applyBorder="1" applyAlignment="1">
      <alignment vertical="top"/>
      <protection/>
    </xf>
    <xf numFmtId="188" fontId="43" fillId="49" borderId="41" xfId="150" applyNumberFormat="1" applyFont="1" applyFill="1" applyBorder="1" applyAlignment="1">
      <alignment horizontal="center" vertical="center" shrinkToFit="1"/>
      <protection/>
    </xf>
    <xf numFmtId="188" fontId="43" fillId="49" borderId="69" xfId="150" applyNumberFormat="1" applyFont="1" applyFill="1" applyBorder="1" applyAlignment="1">
      <alignment horizontal="center" vertical="center" shrinkToFit="1"/>
      <protection/>
    </xf>
    <xf numFmtId="188" fontId="43" fillId="49" borderId="70" xfId="150" applyNumberFormat="1" applyFont="1" applyFill="1" applyBorder="1" applyAlignment="1">
      <alignment horizontal="center" vertical="center" shrinkToFit="1"/>
      <protection/>
    </xf>
    <xf numFmtId="0" fontId="31" fillId="48" borderId="32" xfId="160" applyFont="1" applyFill="1" applyBorder="1" applyAlignment="1">
      <alignment horizontal="left" vertical="center"/>
      <protection/>
    </xf>
    <xf numFmtId="0" fontId="32" fillId="0" borderId="32" xfId="160" applyFont="1" applyFill="1" applyBorder="1" applyAlignment="1">
      <alignment horizontal="center" vertical="center"/>
      <protection/>
    </xf>
    <xf numFmtId="0" fontId="31" fillId="0" borderId="32" xfId="160" applyFont="1" applyFill="1" applyBorder="1" applyAlignment="1">
      <alignment horizontal="center" vertical="center"/>
      <protection/>
    </xf>
    <xf numFmtId="0" fontId="40" fillId="49" borderId="71" xfId="154" applyFont="1" applyFill="1" applyBorder="1" applyAlignment="1">
      <alignment horizontal="center" vertical="center" textRotation="255" shrinkToFit="1"/>
      <protection/>
    </xf>
    <xf numFmtId="0" fontId="0" fillId="49" borderId="72" xfId="154" applyFont="1" applyFill="1" applyBorder="1" applyAlignment="1">
      <alignment horizontal="center" vertical="center" shrinkToFit="1"/>
      <protection/>
    </xf>
    <xf numFmtId="0" fontId="41" fillId="49" borderId="72" xfId="154" applyFont="1" applyFill="1" applyBorder="1" applyAlignment="1">
      <alignment vertical="top"/>
      <protection/>
    </xf>
    <xf numFmtId="198" fontId="0" fillId="7" borderId="72" xfId="154" applyNumberFormat="1" applyFont="1" applyFill="1" applyBorder="1" applyAlignment="1">
      <alignment horizontal="center" vertical="center" shrinkToFit="1"/>
      <protection/>
    </xf>
    <xf numFmtId="0" fontId="40" fillId="49" borderId="32" xfId="154" applyFont="1" applyFill="1" applyBorder="1" applyAlignment="1">
      <alignment horizontal="center" vertical="center" textRotation="255" shrinkToFit="1"/>
      <protection/>
    </xf>
    <xf numFmtId="198" fontId="0" fillId="49" borderId="72" xfId="154" applyNumberFormat="1" applyFont="1" applyFill="1" applyBorder="1" applyAlignment="1">
      <alignment horizontal="center" vertical="center" shrinkToFit="1"/>
      <protection/>
    </xf>
    <xf numFmtId="0" fontId="40" fillId="49" borderId="72" xfId="154" applyFont="1" applyFill="1" applyBorder="1" applyAlignment="1">
      <alignment horizontal="center" vertical="center" textRotation="255" shrinkToFit="1"/>
      <protection/>
    </xf>
    <xf numFmtId="198" fontId="0" fillId="49" borderId="72" xfId="154" applyNumberFormat="1" applyFont="1" applyFill="1" applyBorder="1" applyAlignment="1">
      <alignment horizontal="left" vertical="center" shrinkToFit="1"/>
      <protection/>
    </xf>
    <xf numFmtId="198" fontId="1" fillId="49" borderId="73" xfId="154" applyNumberFormat="1" applyFont="1" applyFill="1" applyBorder="1" applyAlignment="1">
      <alignment horizontal="center" vertical="center" shrinkToFit="1"/>
      <protection/>
    </xf>
    <xf numFmtId="0" fontId="51" fillId="49" borderId="0" xfId="162" applyFont="1" applyFill="1" applyBorder="1" applyAlignment="1">
      <alignment horizontal="center" vertical="center"/>
      <protection/>
    </xf>
    <xf numFmtId="0" fontId="30" fillId="0" borderId="33" xfId="150" applyFont="1" applyFill="1" applyBorder="1" applyAlignment="1">
      <alignment horizontal="center" vertical="center"/>
      <protection/>
    </xf>
    <xf numFmtId="0" fontId="41" fillId="0" borderId="33" xfId="150" applyFont="1" applyFill="1" applyBorder="1" applyAlignment="1">
      <alignment vertical="top"/>
      <protection/>
    </xf>
    <xf numFmtId="199" fontId="30" fillId="0" borderId="33" xfId="150" applyNumberFormat="1" applyFont="1" applyFill="1" applyBorder="1" applyAlignment="1">
      <alignment horizontal="center" vertical="center"/>
      <protection/>
    </xf>
    <xf numFmtId="0" fontId="52" fillId="0" borderId="0" xfId="160" applyFont="1">
      <alignment vertical="center"/>
      <protection/>
    </xf>
    <xf numFmtId="0" fontId="51" fillId="49" borderId="0" xfId="162" applyFont="1" applyFill="1" applyBorder="1" applyAlignment="1">
      <alignment horizontal="center" vertical="center" shrinkToFit="1"/>
      <protection/>
    </xf>
    <xf numFmtId="0" fontId="30" fillId="0" borderId="36" xfId="150" applyFont="1" applyFill="1" applyBorder="1" applyAlignment="1">
      <alignment horizontal="center" vertical="center"/>
      <protection/>
    </xf>
    <xf numFmtId="0" fontId="41" fillId="0" borderId="36" xfId="150" applyFont="1" applyFill="1" applyBorder="1" applyAlignment="1">
      <alignment vertical="top"/>
      <protection/>
    </xf>
    <xf numFmtId="0" fontId="46" fillId="0" borderId="0" xfId="160" applyFont="1" applyBorder="1" applyAlignment="1">
      <alignment horizontal="left" shrinkToFit="1"/>
      <protection/>
    </xf>
    <xf numFmtId="0" fontId="46" fillId="0" borderId="0" xfId="160" applyFont="1" applyBorder="1" applyAlignment="1">
      <alignment horizontal="center" shrinkToFit="1"/>
      <protection/>
    </xf>
    <xf numFmtId="0" fontId="38" fillId="0" borderId="0" xfId="160" applyFont="1" applyFill="1" applyBorder="1" applyAlignment="1">
      <alignment horizontal="right" vertical="center" shrinkToFit="1"/>
      <protection/>
    </xf>
    <xf numFmtId="49" fontId="46" fillId="0" borderId="0" xfId="160" applyNumberFormat="1" applyFont="1" applyBorder="1" applyAlignment="1">
      <alignment vertical="center"/>
      <protection/>
    </xf>
    <xf numFmtId="0" fontId="46" fillId="0" borderId="0" xfId="160" applyFont="1" applyBorder="1" applyAlignment="1">
      <alignment horizontal="center" vertical="center"/>
      <protection/>
    </xf>
    <xf numFmtId="0" fontId="30" fillId="0" borderId="55" xfId="150" applyFont="1" applyFill="1" applyBorder="1" applyAlignment="1">
      <alignment horizontal="center" vertical="center"/>
      <protection/>
    </xf>
    <xf numFmtId="0" fontId="41" fillId="0" borderId="55" xfId="150" applyFont="1" applyFill="1" applyBorder="1" applyAlignment="1">
      <alignment vertical="top"/>
      <protection/>
    </xf>
    <xf numFmtId="200" fontId="30" fillId="0" borderId="55" xfId="150" applyNumberFormat="1" applyFont="1" applyFill="1" applyBorder="1" applyAlignment="1">
      <alignment horizontal="center" vertical="center"/>
      <protection/>
    </xf>
    <xf numFmtId="200" fontId="30" fillId="0" borderId="56" xfId="150" applyNumberFormat="1" applyFont="1" applyFill="1" applyBorder="1" applyAlignment="1">
      <alignment horizontal="center" vertical="center"/>
      <protection/>
    </xf>
    <xf numFmtId="0" fontId="46" fillId="49" borderId="0" xfId="160" applyFont="1" applyFill="1" applyBorder="1" applyAlignment="1">
      <alignment horizontal="left" shrinkToFit="1"/>
      <protection/>
    </xf>
    <xf numFmtId="0" fontId="51" fillId="49" borderId="0" xfId="162" applyFont="1" applyFill="1" applyBorder="1" applyAlignment="1">
      <alignment horizontal="center"/>
      <protection/>
    </xf>
    <xf numFmtId="49" fontId="53" fillId="49" borderId="74" xfId="150" applyNumberFormat="1" applyFont="1" applyFill="1" applyBorder="1" applyAlignment="1">
      <alignment horizontal="left"/>
      <protection/>
    </xf>
    <xf numFmtId="49" fontId="53" fillId="49" borderId="45" xfId="150" applyNumberFormat="1" applyFont="1" applyFill="1" applyBorder="1" applyAlignment="1">
      <alignment/>
      <protection/>
    </xf>
    <xf numFmtId="49" fontId="54" fillId="49" borderId="45" xfId="150" applyNumberFormat="1" applyFont="1" applyFill="1" applyBorder="1" applyAlignment="1">
      <alignment vertical="top"/>
      <protection/>
    </xf>
    <xf numFmtId="0" fontId="53" fillId="49" borderId="45" xfId="150" applyFont="1" applyFill="1" applyBorder="1" applyAlignment="1">
      <alignment horizontal="left"/>
      <protection/>
    </xf>
    <xf numFmtId="0" fontId="53" fillId="49" borderId="45" xfId="150" applyFont="1" applyFill="1" applyBorder="1" applyAlignment="1">
      <alignment horizontal="center"/>
      <protection/>
    </xf>
    <xf numFmtId="0" fontId="54" fillId="49" borderId="45" xfId="150" applyFont="1" applyFill="1" applyBorder="1" applyAlignment="1">
      <alignment vertical="top"/>
      <protection/>
    </xf>
    <xf numFmtId="0" fontId="55" fillId="49" borderId="45" xfId="150" applyFont="1" applyFill="1" applyBorder="1" applyAlignment="1">
      <alignment horizontal="center"/>
      <protection/>
    </xf>
    <xf numFmtId="0" fontId="55" fillId="49" borderId="45" xfId="150" applyFont="1" applyFill="1" applyBorder="1" applyAlignment="1">
      <alignment horizontal="left"/>
      <protection/>
    </xf>
    <xf numFmtId="0" fontId="55" fillId="49" borderId="75" xfId="150" applyFont="1" applyFill="1" applyBorder="1" applyAlignment="1">
      <alignment horizontal="left"/>
      <protection/>
    </xf>
    <xf numFmtId="0" fontId="56" fillId="0" borderId="45" xfId="150" applyFont="1" applyBorder="1" applyAlignment="1">
      <alignment horizontal="left"/>
      <protection/>
    </xf>
    <xf numFmtId="0" fontId="56" fillId="0" borderId="45" xfId="150" applyFont="1" applyBorder="1">
      <alignment vertical="center"/>
      <protection/>
    </xf>
    <xf numFmtId="0" fontId="41" fillId="0" borderId="45" xfId="150" applyFont="1" applyBorder="1" applyAlignment="1">
      <alignment vertical="top"/>
      <protection/>
    </xf>
    <xf numFmtId="0" fontId="56" fillId="0" borderId="76" xfId="150" applyFont="1" applyBorder="1">
      <alignment vertical="center"/>
      <protection/>
    </xf>
    <xf numFmtId="0" fontId="40" fillId="49" borderId="77" xfId="150" applyFont="1" applyFill="1" applyBorder="1" applyAlignment="1">
      <alignment horizontal="left" vertical="center"/>
      <protection/>
    </xf>
    <xf numFmtId="0" fontId="40" fillId="49" borderId="78" xfId="150" applyFont="1" applyFill="1" applyBorder="1" applyAlignment="1">
      <alignment vertical="center"/>
      <protection/>
    </xf>
    <xf numFmtId="0" fontId="41" fillId="49" borderId="78" xfId="150" applyFont="1" applyFill="1" applyBorder="1" applyAlignment="1">
      <alignment vertical="top"/>
      <protection/>
    </xf>
    <xf numFmtId="0" fontId="0" fillId="49" borderId="0" xfId="150" applyFont="1" applyFill="1" applyBorder="1" applyAlignment="1">
      <alignment horizontal="left" vertical="center"/>
      <protection/>
    </xf>
    <xf numFmtId="0" fontId="0" fillId="49" borderId="0" xfId="150" applyFont="1" applyFill="1" applyBorder="1" applyAlignment="1">
      <alignment horizontal="center" vertical="center"/>
      <protection/>
    </xf>
    <xf numFmtId="0" fontId="40" fillId="49" borderId="0" xfId="150" applyFont="1" applyFill="1" applyBorder="1" applyAlignment="1">
      <alignment horizontal="center" vertical="center"/>
      <protection/>
    </xf>
    <xf numFmtId="0" fontId="56" fillId="0" borderId="0" xfId="150" applyFont="1" applyBorder="1" applyAlignment="1">
      <alignment horizontal="left"/>
      <protection/>
    </xf>
    <xf numFmtId="0" fontId="41" fillId="0" borderId="78" xfId="162" applyFont="1" applyFill="1" applyBorder="1" applyAlignment="1">
      <alignment vertical="top" textRotation="255"/>
      <protection/>
    </xf>
    <xf numFmtId="0" fontId="0" fillId="0" borderId="78" xfId="162" applyFont="1" applyBorder="1" applyAlignment="1">
      <alignment vertical="center" shrinkToFit="1"/>
      <protection/>
    </xf>
    <xf numFmtId="0" fontId="0" fillId="0" borderId="78" xfId="162" applyFont="1" applyBorder="1" applyAlignment="1">
      <alignment horizontal="center" vertical="center" shrinkToFit="1"/>
      <protection/>
    </xf>
    <xf numFmtId="0" fontId="0" fillId="49" borderId="0" xfId="150" applyFont="1" applyFill="1" applyBorder="1" applyAlignment="1">
      <alignment horizontal="left"/>
      <protection/>
    </xf>
    <xf numFmtId="0" fontId="40" fillId="49" borderId="0" xfId="150" applyFont="1" applyFill="1" applyBorder="1" applyAlignment="1">
      <alignment horizontal="left" vertical="center"/>
      <protection/>
    </xf>
    <xf numFmtId="0" fontId="41" fillId="0" borderId="0" xfId="150" applyFont="1" applyBorder="1" applyAlignment="1">
      <alignment vertical="top"/>
      <protection/>
    </xf>
    <xf numFmtId="0" fontId="56" fillId="0" borderId="0" xfId="150" applyFont="1" applyBorder="1">
      <alignment vertical="center"/>
      <protection/>
    </xf>
    <xf numFmtId="0" fontId="41" fillId="0" borderId="0" xfId="160" applyFont="1" applyBorder="1" applyAlignment="1">
      <alignment vertical="top"/>
      <protection/>
    </xf>
    <xf numFmtId="0" fontId="38" fillId="0" borderId="79" xfId="160" applyFont="1" applyFill="1" applyBorder="1" applyAlignment="1">
      <alignment horizontal="right" vertical="center" shrinkToFit="1"/>
      <protection/>
    </xf>
    <xf numFmtId="201" fontId="1" fillId="49" borderId="40" xfId="150" applyNumberFormat="1" applyFont="1" applyFill="1" applyBorder="1" applyAlignment="1">
      <alignment horizontal="right" vertical="center" shrinkToFit="1"/>
      <protection/>
    </xf>
    <xf numFmtId="186" fontId="1" fillId="49" borderId="38" xfId="150" applyNumberFormat="1" applyFont="1" applyFill="1" applyBorder="1" applyAlignment="1">
      <alignment horizontal="right" vertical="center" shrinkToFit="1"/>
      <protection/>
    </xf>
    <xf numFmtId="186" fontId="1" fillId="49" borderId="36" xfId="150" applyNumberFormat="1" applyFont="1" applyFill="1" applyBorder="1" applyAlignment="1">
      <alignment horizontal="right" vertical="center" shrinkToFit="1"/>
      <protection/>
    </xf>
    <xf numFmtId="202" fontId="1" fillId="49" borderId="39" xfId="150" applyNumberFormat="1" applyFont="1" applyFill="1" applyBorder="1" applyAlignment="1">
      <alignment horizontal="right" vertical="center" shrinkToFit="1"/>
      <protection/>
    </xf>
    <xf numFmtId="0" fontId="6" fillId="0" borderId="25" xfId="160" applyFont="1" applyFill="1" applyBorder="1" applyAlignment="1">
      <alignment horizontal="left" vertical="center"/>
      <protection/>
    </xf>
    <xf numFmtId="0" fontId="6" fillId="0" borderId="66" xfId="160" applyFont="1" applyFill="1" applyBorder="1" applyAlignment="1">
      <alignment horizontal="left" vertical="center"/>
      <protection/>
    </xf>
    <xf numFmtId="0" fontId="7" fillId="0" borderId="25" xfId="160" applyFont="1" applyFill="1" applyBorder="1" applyAlignment="1">
      <alignment horizontal="center" vertical="center"/>
      <protection/>
    </xf>
    <xf numFmtId="0" fontId="6" fillId="0" borderId="80" xfId="160" applyFont="1" applyFill="1" applyBorder="1" applyAlignment="1">
      <alignment horizontal="center" vertical="center"/>
      <protection/>
    </xf>
    <xf numFmtId="0" fontId="6" fillId="0" borderId="25" xfId="160" applyFont="1" applyFill="1" applyBorder="1" applyAlignment="1">
      <alignment horizontal="center" vertical="center"/>
      <protection/>
    </xf>
    <xf numFmtId="0" fontId="7" fillId="0" borderId="33" xfId="160" applyFont="1" applyFill="1" applyBorder="1" applyAlignment="1">
      <alignment horizontal="center" vertical="center"/>
      <protection/>
    </xf>
    <xf numFmtId="0" fontId="6" fillId="0" borderId="33" xfId="160" applyFont="1" applyFill="1" applyBorder="1" applyAlignment="1">
      <alignment horizontal="center" vertical="center"/>
      <protection/>
    </xf>
    <xf numFmtId="0" fontId="42" fillId="0" borderId="0" xfId="160" applyFont="1" applyAlignment="1">
      <alignment vertical="top"/>
      <protection/>
    </xf>
    <xf numFmtId="0" fontId="38" fillId="0" borderId="0" xfId="160" applyAlignment="1">
      <alignment vertical="center"/>
      <protection/>
    </xf>
    <xf numFmtId="0" fontId="69" fillId="49" borderId="36" xfId="154" applyFont="1" applyFill="1" applyBorder="1" applyAlignment="1">
      <alignment vertical="top"/>
      <protection/>
    </xf>
    <xf numFmtId="0" fontId="13" fillId="49" borderId="36" xfId="150" applyFont="1" applyFill="1" applyBorder="1" applyAlignment="1">
      <alignment vertical="top"/>
      <protection/>
    </xf>
    <xf numFmtId="0" fontId="0" fillId="49" borderId="33" xfId="150" applyFont="1" applyFill="1" applyBorder="1" applyAlignment="1">
      <alignment horizontal="center" vertical="center"/>
      <protection/>
    </xf>
    <xf numFmtId="49" fontId="13" fillId="49" borderId="36" xfId="150" applyNumberFormat="1" applyFont="1" applyFill="1" applyBorder="1" applyAlignment="1">
      <alignment vertical="top"/>
      <protection/>
    </xf>
    <xf numFmtId="0" fontId="0" fillId="49" borderId="48" xfId="150" applyFont="1" applyFill="1" applyBorder="1" applyAlignment="1">
      <alignment horizontal="left" vertical="center"/>
      <protection/>
    </xf>
    <xf numFmtId="203" fontId="1" fillId="49" borderId="40" xfId="150" applyNumberFormat="1" applyFont="1" applyFill="1" applyBorder="1" applyAlignment="1">
      <alignment horizontal="right" vertical="center" shrinkToFit="1"/>
      <protection/>
    </xf>
    <xf numFmtId="0" fontId="0" fillId="49" borderId="48" xfId="150" applyFont="1" applyFill="1" applyBorder="1" applyAlignment="1">
      <alignment vertical="center"/>
      <protection/>
    </xf>
    <xf numFmtId="185" fontId="1" fillId="49" borderId="39" xfId="150" applyNumberFormat="1" applyFont="1" applyFill="1" applyBorder="1" applyAlignment="1">
      <alignment horizontal="right" vertical="center" shrinkToFit="1"/>
      <protection/>
    </xf>
    <xf numFmtId="0" fontId="0" fillId="49" borderId="48" xfId="150" applyFont="1" applyFill="1" applyBorder="1" applyAlignment="1">
      <alignment vertical="center" shrinkToFit="1"/>
      <protection/>
    </xf>
    <xf numFmtId="0" fontId="13" fillId="49" borderId="0" xfId="150" applyFont="1" applyFill="1" applyBorder="1" applyAlignment="1">
      <alignment vertical="top"/>
      <protection/>
    </xf>
    <xf numFmtId="49" fontId="13" fillId="49" borderId="26" xfId="150" applyNumberFormat="1" applyFont="1" applyFill="1" applyBorder="1" applyAlignment="1">
      <alignment vertical="top"/>
      <protection/>
    </xf>
    <xf numFmtId="0" fontId="0" fillId="49" borderId="26" xfId="150" applyFont="1" applyFill="1" applyBorder="1" applyAlignment="1">
      <alignment horizontal="center" vertical="center"/>
      <protection/>
    </xf>
    <xf numFmtId="189" fontId="1" fillId="49" borderId="41" xfId="150" applyNumberFormat="1" applyFont="1" applyFill="1" applyBorder="1" applyAlignment="1">
      <alignment horizontal="right" vertical="center" shrinkToFit="1"/>
      <protection/>
    </xf>
    <xf numFmtId="190" fontId="0" fillId="49" borderId="38" xfId="150" applyNumberFormat="1" applyFont="1" applyFill="1" applyBorder="1" applyAlignment="1">
      <alignment horizontal="right" vertical="center" shrinkToFit="1"/>
      <protection/>
    </xf>
    <xf numFmtId="49" fontId="13" fillId="49" borderId="34" xfId="150" applyNumberFormat="1" applyFont="1" applyFill="1" applyBorder="1" applyAlignment="1">
      <alignment vertical="top"/>
      <protection/>
    </xf>
    <xf numFmtId="191" fontId="0" fillId="49" borderId="81" xfId="150" applyNumberFormat="1" applyFont="1" applyFill="1" applyBorder="1" applyAlignment="1">
      <alignment horizontal="center" vertical="center" shrinkToFit="1"/>
      <protection/>
    </xf>
    <xf numFmtId="189" fontId="1" fillId="49" borderId="82" xfId="150" applyNumberFormat="1" applyFont="1" applyFill="1" applyBorder="1" applyAlignment="1">
      <alignment horizontal="right" vertical="center" shrinkToFit="1"/>
      <protection/>
    </xf>
    <xf numFmtId="188" fontId="43" fillId="49" borderId="83" xfId="150" applyNumberFormat="1" applyFont="1" applyFill="1" applyBorder="1" applyAlignment="1">
      <alignment horizontal="center" vertical="center" shrinkToFit="1"/>
      <protection/>
    </xf>
    <xf numFmtId="0" fontId="46" fillId="0" borderId="36" xfId="142" applyFont="1" applyFill="1" applyBorder="1" applyAlignment="1">
      <alignment vertical="center"/>
      <protection/>
    </xf>
    <xf numFmtId="0" fontId="46" fillId="0" borderId="36" xfId="142" applyFont="1" applyFill="1" applyBorder="1" applyAlignment="1">
      <alignment horizontal="center" vertical="center"/>
      <protection/>
    </xf>
    <xf numFmtId="192" fontId="46" fillId="49" borderId="33" xfId="150" applyNumberFormat="1" applyFont="1" applyFill="1" applyBorder="1" applyAlignment="1">
      <alignment horizontal="center" vertical="center"/>
      <protection/>
    </xf>
    <xf numFmtId="49" fontId="46" fillId="47" borderId="36" xfId="161" applyNumberFormat="1" applyFont="1" applyFill="1" applyBorder="1" applyAlignment="1">
      <alignment vertical="center"/>
      <protection/>
    </xf>
    <xf numFmtId="49" fontId="46" fillId="0" borderId="36" xfId="161" applyNumberFormat="1" applyFont="1" applyBorder="1" applyAlignment="1">
      <alignment vertical="center"/>
      <protection/>
    </xf>
    <xf numFmtId="185" fontId="0" fillId="49" borderId="38" xfId="150" applyNumberFormat="1" applyFont="1" applyFill="1" applyBorder="1" applyAlignment="1">
      <alignment horizontal="right" vertical="center" shrinkToFit="1"/>
      <protection/>
    </xf>
    <xf numFmtId="49" fontId="46" fillId="0" borderId="36" xfId="161" applyNumberFormat="1" applyFont="1" applyFill="1" applyBorder="1" applyAlignment="1">
      <alignment vertical="center"/>
      <protection/>
    </xf>
    <xf numFmtId="194" fontId="1" fillId="49" borderId="36" xfId="162" applyNumberFormat="1" applyFont="1" applyFill="1" applyBorder="1" applyAlignment="1">
      <alignment horizontal="center" vertical="center" shrinkToFit="1"/>
      <protection/>
    </xf>
    <xf numFmtId="0" fontId="46" fillId="49" borderId="30" xfId="150" applyFont="1" applyFill="1" applyBorder="1" applyAlignment="1">
      <alignment vertical="center" shrinkToFit="1"/>
      <protection/>
    </xf>
    <xf numFmtId="203" fontId="1" fillId="49" borderId="36" xfId="150" applyNumberFormat="1" applyFont="1" applyFill="1" applyBorder="1" applyAlignment="1">
      <alignment horizontal="right" vertical="center" shrinkToFit="1"/>
      <protection/>
    </xf>
    <xf numFmtId="0" fontId="31" fillId="0" borderId="84" xfId="160" applyFont="1" applyFill="1" applyBorder="1" applyAlignment="1">
      <alignment horizontal="left" vertical="center"/>
      <protection/>
    </xf>
    <xf numFmtId="0" fontId="31" fillId="0" borderId="80" xfId="160" applyFont="1" applyFill="1" applyBorder="1" applyAlignment="1">
      <alignment horizontal="center" vertical="center"/>
      <protection/>
    </xf>
    <xf numFmtId="0" fontId="46" fillId="49" borderId="27" xfId="150" applyFont="1" applyFill="1" applyBorder="1" applyAlignment="1">
      <alignment vertical="center" shrinkToFit="1"/>
      <protection/>
    </xf>
    <xf numFmtId="0" fontId="11" fillId="47" borderId="59" xfId="160" applyFont="1" applyFill="1" applyBorder="1" applyAlignment="1">
      <alignment horizontal="center" vertical="center"/>
      <protection/>
    </xf>
    <xf numFmtId="0" fontId="32" fillId="47" borderId="32" xfId="160" applyFont="1" applyFill="1" applyBorder="1" applyAlignment="1">
      <alignment horizontal="center" vertical="center"/>
      <protection/>
    </xf>
    <xf numFmtId="0" fontId="30" fillId="0" borderId="51" xfId="150" applyFont="1" applyFill="1" applyBorder="1" applyAlignment="1">
      <alignment horizontal="center" vertical="center"/>
      <protection/>
    </xf>
    <xf numFmtId="0" fontId="41" fillId="0" borderId="51" xfId="150" applyFont="1" applyFill="1" applyBorder="1" applyAlignment="1">
      <alignment vertical="top"/>
      <protection/>
    </xf>
    <xf numFmtId="199" fontId="30" fillId="0" borderId="51" xfId="150" applyNumberFormat="1" applyFont="1" applyFill="1" applyBorder="1" applyAlignment="1">
      <alignment horizontal="center" vertical="center"/>
      <protection/>
    </xf>
    <xf numFmtId="199" fontId="30" fillId="0" borderId="85" xfId="150" applyNumberFormat="1" applyFont="1" applyFill="1" applyBorder="1" applyAlignment="1">
      <alignment horizontal="center" vertical="center"/>
      <protection/>
    </xf>
    <xf numFmtId="199" fontId="30" fillId="0" borderId="20" xfId="150" applyNumberFormat="1" applyFont="1" applyFill="1" applyBorder="1" applyAlignment="1">
      <alignment horizontal="center" vertical="center"/>
      <protection/>
    </xf>
    <xf numFmtId="0" fontId="7" fillId="47" borderId="32" xfId="160" applyFont="1" applyFill="1" applyBorder="1" applyAlignment="1">
      <alignment horizontal="center" vertical="center"/>
      <protection/>
    </xf>
    <xf numFmtId="0" fontId="0" fillId="49" borderId="64" xfId="150" applyFont="1" applyFill="1" applyBorder="1" applyAlignment="1">
      <alignment horizontal="center" vertical="center"/>
      <protection/>
    </xf>
    <xf numFmtId="204" fontId="1" fillId="49" borderId="39" xfId="150" applyNumberFormat="1" applyFont="1" applyFill="1" applyBorder="1" applyAlignment="1">
      <alignment horizontal="right" vertical="center" shrinkToFit="1"/>
      <protection/>
    </xf>
    <xf numFmtId="0" fontId="0" fillId="49" borderId="48" xfId="150" applyFont="1" applyFill="1" applyBorder="1" applyAlignment="1">
      <alignment horizontal="center" vertical="center"/>
      <protection/>
    </xf>
    <xf numFmtId="190" fontId="1" fillId="49" borderId="36" xfId="150" applyNumberFormat="1" applyFont="1" applyFill="1" applyBorder="1" applyAlignment="1">
      <alignment horizontal="right" vertical="center" shrinkToFit="1"/>
      <protection/>
    </xf>
    <xf numFmtId="191" fontId="0" fillId="49" borderId="86" xfId="150" applyNumberFormat="1" applyFont="1" applyFill="1" applyBorder="1" applyAlignment="1">
      <alignment horizontal="center" vertical="center" shrinkToFit="1"/>
      <protection/>
    </xf>
    <xf numFmtId="0" fontId="46" fillId="0" borderId="26" xfId="142" applyFont="1" applyFill="1" applyBorder="1" applyAlignment="1">
      <alignment vertical="center"/>
      <protection/>
    </xf>
    <xf numFmtId="0" fontId="46" fillId="0" borderId="26" xfId="142" applyFont="1" applyFill="1" applyBorder="1" applyAlignment="1">
      <alignment horizontal="center" shrinkToFit="1"/>
      <protection/>
    </xf>
    <xf numFmtId="185" fontId="1" fillId="49" borderId="40" xfId="150" applyNumberFormat="1" applyFont="1" applyFill="1" applyBorder="1" applyAlignment="1">
      <alignment horizontal="right" vertical="center" shrinkToFit="1"/>
      <protection/>
    </xf>
    <xf numFmtId="0" fontId="41" fillId="49" borderId="87" xfId="150" applyFont="1" applyFill="1" applyBorder="1" applyAlignment="1">
      <alignment vertical="top"/>
      <protection/>
    </xf>
    <xf numFmtId="49" fontId="43" fillId="49" borderId="33" xfId="162" applyNumberFormat="1" applyFont="1" applyFill="1" applyBorder="1" applyAlignment="1">
      <alignment horizontal="center" vertical="center"/>
      <protection/>
    </xf>
    <xf numFmtId="188" fontId="43" fillId="49" borderId="88" xfId="150" applyNumberFormat="1" applyFont="1" applyFill="1" applyBorder="1" applyAlignment="1">
      <alignment horizontal="center" vertical="center" shrinkToFit="1"/>
      <protection/>
    </xf>
    <xf numFmtId="0" fontId="46" fillId="0" borderId="36" xfId="142" applyFont="1" applyFill="1" applyBorder="1" applyAlignment="1">
      <alignment horizontal="left" vertical="center"/>
      <protection/>
    </xf>
    <xf numFmtId="49" fontId="13" fillId="49" borderId="36" xfId="162" applyNumberFormat="1" applyFont="1" applyFill="1" applyBorder="1" applyAlignment="1">
      <alignment vertical="top"/>
      <protection/>
    </xf>
    <xf numFmtId="184" fontId="1" fillId="49" borderId="42" xfId="150" applyNumberFormat="1" applyFont="1" applyFill="1" applyBorder="1" applyAlignment="1">
      <alignment horizontal="right" vertical="center" shrinkToFit="1"/>
      <protection/>
    </xf>
    <xf numFmtId="49" fontId="0" fillId="47" borderId="36" xfId="162" applyNumberFormat="1" applyFont="1" applyFill="1" applyBorder="1" applyAlignment="1">
      <alignment vertical="center"/>
      <protection/>
    </xf>
    <xf numFmtId="185" fontId="1" fillId="49" borderId="36" xfId="150" applyNumberFormat="1" applyFont="1" applyFill="1" applyBorder="1" applyAlignment="1">
      <alignment horizontal="right" vertical="center" shrinkToFit="1"/>
      <protection/>
    </xf>
    <xf numFmtId="49" fontId="13" fillId="49" borderId="27" xfId="150" applyNumberFormat="1" applyFont="1" applyFill="1" applyBorder="1" applyAlignment="1">
      <alignment vertical="top"/>
      <protection/>
    </xf>
    <xf numFmtId="0" fontId="31" fillId="0" borderId="33" xfId="160" applyFont="1" applyFill="1" applyBorder="1" applyAlignment="1">
      <alignment horizontal="left" vertical="center"/>
      <protection/>
    </xf>
    <xf numFmtId="49" fontId="13" fillId="49" borderId="30" xfId="150" applyNumberFormat="1" applyFont="1" applyFill="1" applyBorder="1" applyAlignment="1">
      <alignment vertical="top"/>
      <protection/>
    </xf>
    <xf numFmtId="0" fontId="0" fillId="49" borderId="33" xfId="150" applyFont="1" applyFill="1" applyBorder="1" applyAlignment="1">
      <alignment horizontal="left" vertical="center"/>
      <protection/>
    </xf>
    <xf numFmtId="0" fontId="13" fillId="49" borderId="33" xfId="150" applyFont="1" applyFill="1" applyBorder="1" applyAlignment="1">
      <alignment vertical="top"/>
      <protection/>
    </xf>
    <xf numFmtId="0" fontId="13" fillId="49" borderId="41" xfId="150" applyFont="1" applyFill="1" applyBorder="1" applyAlignment="1">
      <alignment vertical="top"/>
      <protection/>
    </xf>
    <xf numFmtId="205" fontId="1" fillId="49" borderId="39" xfId="150" applyNumberFormat="1" applyFont="1" applyFill="1" applyBorder="1" applyAlignment="1">
      <alignment horizontal="right" vertical="center" shrinkToFit="1"/>
      <protection/>
    </xf>
    <xf numFmtId="206" fontId="1" fillId="49" borderId="39" xfId="150" applyNumberFormat="1" applyFont="1" applyFill="1" applyBorder="1" applyAlignment="1">
      <alignment horizontal="right" vertical="center" shrinkToFit="1"/>
      <protection/>
    </xf>
    <xf numFmtId="203" fontId="1" fillId="49" borderId="39" xfId="150" applyNumberFormat="1" applyFont="1" applyFill="1" applyBorder="1" applyAlignment="1">
      <alignment horizontal="right" vertical="center" shrinkToFit="1"/>
      <protection/>
    </xf>
    <xf numFmtId="189" fontId="1" fillId="49" borderId="39" xfId="150" applyNumberFormat="1" applyFont="1" applyFill="1" applyBorder="1" applyAlignment="1">
      <alignment horizontal="right" vertical="center" shrinkToFit="1"/>
      <protection/>
    </xf>
    <xf numFmtId="195" fontId="0" fillId="49" borderId="36" xfId="162" applyNumberFormat="1" applyFont="1" applyFill="1" applyBorder="1" applyAlignment="1">
      <alignment horizontal="right" vertical="center"/>
      <protection/>
    </xf>
    <xf numFmtId="184" fontId="1" fillId="49" borderId="33" xfId="150" applyNumberFormat="1" applyFont="1" applyFill="1" applyBorder="1" applyAlignment="1">
      <alignment horizontal="right" vertical="center" shrinkToFit="1"/>
      <protection/>
    </xf>
    <xf numFmtId="197" fontId="1" fillId="49" borderId="39" xfId="150" applyNumberFormat="1" applyFont="1" applyFill="1" applyBorder="1" applyAlignment="1">
      <alignment horizontal="right" vertical="center" shrinkToFit="1"/>
      <protection/>
    </xf>
    <xf numFmtId="186" fontId="1" fillId="49" borderId="39" xfId="150" applyNumberFormat="1" applyFont="1" applyFill="1" applyBorder="1" applyAlignment="1">
      <alignment horizontal="right" vertical="center" shrinkToFit="1"/>
      <protection/>
    </xf>
    <xf numFmtId="49" fontId="43" fillId="49" borderId="36" xfId="162" applyNumberFormat="1" applyFont="1" applyFill="1" applyBorder="1" applyAlignment="1">
      <alignment horizontal="left" vertical="center"/>
      <protection/>
    </xf>
    <xf numFmtId="207" fontId="1" fillId="49" borderId="39" xfId="150" applyNumberFormat="1" applyFont="1" applyFill="1" applyBorder="1" applyAlignment="1">
      <alignment horizontal="right" vertical="center" shrinkToFit="1"/>
      <protection/>
    </xf>
    <xf numFmtId="0" fontId="108" fillId="49" borderId="36" xfId="162" applyFont="1" applyFill="1" applyBorder="1" applyAlignment="1">
      <alignment horizontal="center" vertical="center" shrinkToFit="1"/>
      <protection/>
    </xf>
    <xf numFmtId="0" fontId="11" fillId="0" borderId="63" xfId="160" applyNumberFormat="1" applyFont="1" applyFill="1" applyBorder="1" applyAlignment="1">
      <alignment horizontal="center" vertical="center"/>
      <protection/>
    </xf>
    <xf numFmtId="0" fontId="10" fillId="0" borderId="63" xfId="160" applyNumberFormat="1" applyFont="1" applyFill="1" applyBorder="1" applyAlignment="1">
      <alignment horizontal="center" vertical="center"/>
      <protection/>
    </xf>
    <xf numFmtId="0" fontId="32" fillId="0" borderId="66" xfId="160" applyNumberFormat="1" applyFont="1" applyFill="1" applyBorder="1" applyAlignment="1">
      <alignment horizontal="center" vertical="center"/>
      <protection/>
    </xf>
    <xf numFmtId="0" fontId="31" fillId="0" borderId="66" xfId="160" applyNumberFormat="1" applyFont="1" applyFill="1" applyBorder="1" applyAlignment="1">
      <alignment horizontal="center" vertical="center"/>
      <protection/>
    </xf>
    <xf numFmtId="0" fontId="32" fillId="0" borderId="84" xfId="160" applyFont="1" applyFill="1" applyBorder="1" applyAlignment="1">
      <alignment horizontal="center" vertical="center"/>
      <protection/>
    </xf>
    <xf numFmtId="0" fontId="31" fillId="0" borderId="84" xfId="160" applyFont="1" applyFill="1" applyBorder="1" applyAlignment="1">
      <alignment horizontal="center" vertical="center"/>
      <protection/>
    </xf>
    <xf numFmtId="0" fontId="31" fillId="0" borderId="89" xfId="160" applyFont="1" applyFill="1" applyBorder="1" applyAlignment="1">
      <alignment horizontal="center" vertical="center"/>
      <protection/>
    </xf>
    <xf numFmtId="0" fontId="31" fillId="0" borderId="0" xfId="160" applyFont="1" applyFill="1" applyBorder="1" applyAlignment="1">
      <alignment/>
      <protection/>
    </xf>
    <xf numFmtId="0" fontId="6" fillId="52" borderId="32" xfId="160" applyFont="1" applyFill="1" applyBorder="1" applyAlignment="1">
      <alignment horizontal="left" vertical="center"/>
      <protection/>
    </xf>
    <xf numFmtId="0" fontId="11" fillId="0" borderId="59" xfId="160" applyNumberFormat="1" applyFont="1" applyFill="1" applyBorder="1" applyAlignment="1">
      <alignment horizontal="center" vertical="center"/>
      <protection/>
    </xf>
    <xf numFmtId="0" fontId="10" fillId="0" borderId="59" xfId="160" applyNumberFormat="1" applyFont="1" applyFill="1" applyBorder="1" applyAlignment="1">
      <alignment horizontal="center" vertical="center"/>
      <protection/>
    </xf>
    <xf numFmtId="0" fontId="7" fillId="0" borderId="66" xfId="160" applyNumberFormat="1" applyFont="1" applyFill="1" applyBorder="1" applyAlignment="1">
      <alignment horizontal="center" vertical="center"/>
      <protection/>
    </xf>
    <xf numFmtId="0" fontId="6" fillId="0" borderId="66" xfId="160" applyNumberFormat="1" applyFont="1" applyFill="1" applyBorder="1" applyAlignment="1">
      <alignment horizontal="center" vertical="center"/>
      <protection/>
    </xf>
    <xf numFmtId="0" fontId="7" fillId="0" borderId="84" xfId="160" applyFont="1" applyFill="1" applyBorder="1" applyAlignment="1">
      <alignment horizontal="center" vertical="center"/>
      <protection/>
    </xf>
    <xf numFmtId="0" fontId="6" fillId="0" borderId="84" xfId="160" applyFont="1" applyFill="1" applyBorder="1" applyAlignment="1">
      <alignment horizontal="center" vertical="center"/>
      <protection/>
    </xf>
    <xf numFmtId="0" fontId="6" fillId="0" borderId="89" xfId="160" applyFont="1" applyFill="1" applyBorder="1" applyAlignment="1">
      <alignment horizontal="center" vertical="center"/>
      <protection/>
    </xf>
    <xf numFmtId="0" fontId="0" fillId="47" borderId="0" xfId="0" applyFont="1" applyFill="1" applyAlignment="1">
      <alignment/>
    </xf>
    <xf numFmtId="0" fontId="5" fillId="47" borderId="0" xfId="0" applyFont="1" applyFill="1" applyAlignment="1">
      <alignment/>
    </xf>
    <xf numFmtId="0" fontId="48" fillId="47" borderId="55" xfId="162" applyFont="1" applyFill="1" applyBorder="1" applyAlignment="1">
      <alignment horizontal="center" vertical="center" shrinkToFit="1"/>
      <protection/>
    </xf>
    <xf numFmtId="0" fontId="72" fillId="47" borderId="0" xfId="0" applyFont="1" applyFill="1" applyAlignment="1">
      <alignment/>
    </xf>
    <xf numFmtId="0" fontId="0" fillId="47" borderId="0" xfId="162" applyFont="1" applyFill="1" applyAlignment="1">
      <alignment horizontal="center" vertical="center"/>
      <protection/>
    </xf>
    <xf numFmtId="0" fontId="71" fillId="47" borderId="0" xfId="162" applyFont="1" applyFill="1">
      <alignment/>
      <protection/>
    </xf>
    <xf numFmtId="0" fontId="109" fillId="47" borderId="0" xfId="0" applyFont="1" applyFill="1" applyAlignment="1">
      <alignment horizontal="left" readingOrder="1"/>
    </xf>
    <xf numFmtId="0" fontId="76" fillId="0" borderId="0" xfId="162" applyFont="1" applyAlignment="1">
      <alignment horizontal="center" vertical="center"/>
      <protection/>
    </xf>
    <xf numFmtId="0" fontId="77" fillId="0" borderId="0" xfId="162" applyFont="1" applyAlignment="1">
      <alignment horizontal="center" vertical="center"/>
      <protection/>
    </xf>
    <xf numFmtId="0" fontId="78" fillId="0" borderId="0" xfId="162" applyFont="1" applyAlignment="1">
      <alignment horizontal="center" vertical="center"/>
      <protection/>
    </xf>
    <xf numFmtId="0" fontId="0" fillId="0" borderId="0" xfId="162" applyAlignment="1">
      <alignment horizontal="center" vertical="center"/>
      <protection/>
    </xf>
    <xf numFmtId="176" fontId="110" fillId="47" borderId="36" xfId="0" applyNumberFormat="1" applyFont="1" applyFill="1" applyBorder="1" applyAlignment="1">
      <alignment horizontal="center" vertical="center"/>
    </xf>
    <xf numFmtId="0" fontId="48" fillId="47" borderId="36" xfId="162" applyFont="1" applyFill="1" applyBorder="1" applyAlignment="1">
      <alignment horizontal="center" vertical="center"/>
      <protection/>
    </xf>
    <xf numFmtId="0" fontId="48" fillId="47" borderId="36" xfId="162" applyFont="1" applyFill="1" applyBorder="1" applyAlignment="1">
      <alignment horizontal="center" vertical="center" shrinkToFit="1"/>
      <protection/>
    </xf>
    <xf numFmtId="176" fontId="48" fillId="47" borderId="36" xfId="0" applyNumberFormat="1" applyFont="1" applyFill="1" applyBorder="1" applyAlignment="1">
      <alignment horizontal="center" vertical="center"/>
    </xf>
    <xf numFmtId="0" fontId="110" fillId="47" borderId="36" xfId="162" applyFont="1" applyFill="1" applyBorder="1" applyAlignment="1">
      <alignment horizontal="center" vertical="center" shrinkToFit="1"/>
      <protection/>
    </xf>
    <xf numFmtId="0" fontId="48" fillId="47" borderId="51" xfId="162" applyFont="1" applyFill="1" applyBorder="1" applyAlignment="1">
      <alignment horizontal="center" vertical="center" shrinkToFit="1"/>
      <protection/>
    </xf>
    <xf numFmtId="0" fontId="70" fillId="47" borderId="85" xfId="162" applyFont="1" applyFill="1" applyBorder="1" applyAlignment="1">
      <alignment horizontal="center" vertical="center"/>
      <protection/>
    </xf>
    <xf numFmtId="176" fontId="48" fillId="47" borderId="90" xfId="0" applyNumberFormat="1" applyFont="1" applyFill="1" applyBorder="1" applyAlignment="1">
      <alignment horizontal="center" vertical="center"/>
    </xf>
    <xf numFmtId="0" fontId="70" fillId="47" borderId="37" xfId="162" applyFont="1" applyFill="1" applyBorder="1" applyAlignment="1">
      <alignment horizontal="center" vertical="center"/>
      <protection/>
    </xf>
    <xf numFmtId="176" fontId="48" fillId="47" borderId="53" xfId="0" applyNumberFormat="1" applyFont="1" applyFill="1" applyBorder="1" applyAlignment="1">
      <alignment horizontal="center" vertical="center"/>
    </xf>
    <xf numFmtId="0" fontId="70" fillId="47" borderId="56" xfId="162" applyFont="1" applyFill="1" applyBorder="1" applyAlignment="1">
      <alignment horizontal="center" vertical="center"/>
      <protection/>
    </xf>
    <xf numFmtId="176" fontId="48" fillId="47" borderId="49" xfId="0" applyNumberFormat="1" applyFont="1" applyFill="1" applyBorder="1" applyAlignment="1">
      <alignment horizontal="center" vertical="center"/>
    </xf>
    <xf numFmtId="176" fontId="48" fillId="47" borderId="51" xfId="0" applyNumberFormat="1" applyFont="1" applyFill="1" applyBorder="1" applyAlignment="1">
      <alignment horizontal="center" vertical="center"/>
    </xf>
    <xf numFmtId="0" fontId="72" fillId="47" borderId="37" xfId="0" applyFont="1" applyFill="1" applyBorder="1" applyAlignment="1">
      <alignment horizontal="center"/>
    </xf>
    <xf numFmtId="49" fontId="79" fillId="0" borderId="0" xfId="162" applyNumberFormat="1" applyFont="1" applyAlignment="1">
      <alignment horizontal="left"/>
      <protection/>
    </xf>
    <xf numFmtId="0" fontId="80" fillId="0" borderId="0" xfId="162" applyFont="1" applyAlignment="1">
      <alignment horizontal="center"/>
      <protection/>
    </xf>
    <xf numFmtId="0" fontId="13" fillId="0" borderId="0" xfId="162" applyFont="1" applyAlignment="1">
      <alignment horizontal="center"/>
      <protection/>
    </xf>
    <xf numFmtId="0" fontId="0" fillId="0" borderId="0" xfId="162" applyAlignment="1">
      <alignment horizontal="center"/>
      <protection/>
    </xf>
    <xf numFmtId="0" fontId="0" fillId="0" borderId="0" xfId="162">
      <alignment/>
      <protection/>
    </xf>
    <xf numFmtId="0" fontId="110" fillId="51" borderId="36" xfId="162" applyFont="1" applyFill="1" applyBorder="1" applyAlignment="1">
      <alignment horizontal="center" vertical="center" shrinkToFit="1"/>
      <protection/>
    </xf>
    <xf numFmtId="0" fontId="48" fillId="51" borderId="36" xfId="162" applyFont="1" applyFill="1" applyBorder="1" applyAlignment="1">
      <alignment horizontal="center" vertical="center" shrinkToFit="1"/>
      <protection/>
    </xf>
    <xf numFmtId="0" fontId="48" fillId="48" borderId="36" xfId="162" applyFont="1" applyFill="1" applyBorder="1" applyAlignment="1">
      <alignment horizontal="center" vertical="center" shrinkToFit="1"/>
      <protection/>
    </xf>
    <xf numFmtId="0" fontId="111" fillId="51" borderId="55" xfId="162" applyFont="1" applyFill="1" applyBorder="1" applyAlignment="1">
      <alignment horizontal="center" vertical="center" shrinkToFit="1"/>
      <protection/>
    </xf>
    <xf numFmtId="0" fontId="48" fillId="47" borderId="51" xfId="162" applyFont="1" applyFill="1" applyBorder="1" applyAlignment="1">
      <alignment horizontal="center" vertical="center"/>
      <protection/>
    </xf>
    <xf numFmtId="0" fontId="110" fillId="0" borderId="55" xfId="162" applyFont="1" applyFill="1" applyBorder="1" applyAlignment="1">
      <alignment horizontal="center" vertical="center" shrinkToFit="1"/>
      <protection/>
    </xf>
    <xf numFmtId="0" fontId="48" fillId="47" borderId="33" xfId="162" applyFont="1" applyFill="1" applyBorder="1" applyAlignment="1">
      <alignment horizontal="center" vertical="center" shrinkToFit="1"/>
      <protection/>
    </xf>
    <xf numFmtId="0" fontId="70" fillId="47" borderId="20" xfId="162" applyFont="1" applyFill="1" applyBorder="1" applyAlignment="1">
      <alignment horizontal="center" vertical="center"/>
      <protection/>
    </xf>
    <xf numFmtId="176" fontId="48" fillId="47" borderId="91" xfId="0" applyNumberFormat="1" applyFont="1" applyFill="1" applyBorder="1" applyAlignment="1">
      <alignment horizontal="center" vertical="center"/>
    </xf>
    <xf numFmtId="176" fontId="48" fillId="47" borderId="33" xfId="0" applyNumberFormat="1" applyFont="1" applyFill="1" applyBorder="1" applyAlignment="1">
      <alignment horizontal="center" vertical="center"/>
    </xf>
    <xf numFmtId="0" fontId="48" fillId="47" borderId="51" xfId="162" applyFont="1" applyFill="1" applyBorder="1" applyAlignment="1">
      <alignment horizontal="center" vertical="center"/>
      <protection/>
    </xf>
    <xf numFmtId="176" fontId="110" fillId="47" borderId="90" xfId="0" applyNumberFormat="1" applyFont="1" applyFill="1" applyBorder="1" applyAlignment="1">
      <alignment horizontal="center" vertical="center"/>
    </xf>
    <xf numFmtId="176" fontId="110" fillId="47" borderId="53" xfId="0" applyNumberFormat="1" applyFont="1" applyFill="1" applyBorder="1" applyAlignment="1">
      <alignment horizontal="center" vertical="center"/>
    </xf>
    <xf numFmtId="176" fontId="48" fillId="47" borderId="36" xfId="0" applyNumberFormat="1" applyFont="1" applyFill="1" applyBorder="1" applyAlignment="1">
      <alignment horizontal="center" vertical="center"/>
    </xf>
    <xf numFmtId="176" fontId="48" fillId="47" borderId="55" xfId="0" applyNumberFormat="1" applyFont="1" applyFill="1" applyBorder="1" applyAlignment="1">
      <alignment horizontal="center" vertical="center"/>
    </xf>
    <xf numFmtId="176" fontId="48" fillId="47" borderId="92" xfId="0" applyNumberFormat="1" applyFont="1" applyFill="1" applyBorder="1" applyAlignment="1">
      <alignment horizontal="center" vertical="center"/>
    </xf>
    <xf numFmtId="176" fontId="48" fillId="47" borderId="26" xfId="0" applyNumberFormat="1" applyFont="1" applyFill="1" applyBorder="1" applyAlignment="1">
      <alignment horizontal="center" vertical="center"/>
    </xf>
    <xf numFmtId="0" fontId="48" fillId="47" borderId="26" xfId="162" applyFont="1" applyFill="1" applyBorder="1" applyAlignment="1">
      <alignment horizontal="center" vertical="center" shrinkToFit="1"/>
      <protection/>
    </xf>
    <xf numFmtId="0" fontId="110" fillId="47" borderId="26" xfId="162" applyFont="1" applyFill="1" applyBorder="1" applyAlignment="1">
      <alignment horizontal="center" vertical="center" shrinkToFit="1"/>
      <protection/>
    </xf>
    <xf numFmtId="0" fontId="70" fillId="47" borderId="21" xfId="162" applyFont="1" applyFill="1" applyBorder="1" applyAlignment="1">
      <alignment horizontal="center" vertical="center"/>
      <protection/>
    </xf>
    <xf numFmtId="176" fontId="110" fillId="47" borderId="49" xfId="0" applyNumberFormat="1" applyFont="1" applyFill="1" applyBorder="1" applyAlignment="1">
      <alignment horizontal="center" vertical="center"/>
    </xf>
    <xf numFmtId="0" fontId="110" fillId="47" borderId="51" xfId="162" applyFont="1" applyFill="1" applyBorder="1" applyAlignment="1">
      <alignment horizontal="center" vertical="center" shrinkToFit="1"/>
      <protection/>
    </xf>
    <xf numFmtId="176" fontId="48" fillId="47" borderId="93" xfId="0" applyNumberFormat="1" applyFont="1" applyFill="1" applyBorder="1" applyAlignment="1">
      <alignment horizontal="center" vertical="center"/>
    </xf>
    <xf numFmtId="0" fontId="112" fillId="47" borderId="26" xfId="162" applyFont="1" applyFill="1" applyBorder="1" applyAlignment="1">
      <alignment horizontal="center" vertical="center"/>
      <protection/>
    </xf>
    <xf numFmtId="0" fontId="81" fillId="47" borderId="26" xfId="162" applyFont="1" applyFill="1" applyBorder="1" applyAlignment="1">
      <alignment horizontal="center" vertical="center" shrinkToFit="1"/>
      <protection/>
    </xf>
    <xf numFmtId="0" fontId="81" fillId="47" borderId="26" xfId="140" applyFont="1" applyFill="1" applyBorder="1" applyAlignment="1">
      <alignment horizontal="center" vertical="center" wrapText="1"/>
      <protection/>
    </xf>
    <xf numFmtId="0" fontId="81" fillId="47" borderId="21" xfId="162" applyFont="1" applyFill="1" applyBorder="1" applyAlignment="1">
      <alignment horizontal="center" vertical="center"/>
      <protection/>
    </xf>
    <xf numFmtId="0" fontId="113" fillId="51" borderId="36" xfId="162" applyFont="1" applyFill="1" applyBorder="1" applyAlignment="1">
      <alignment horizontal="center" vertical="center" wrapText="1" shrinkToFit="1"/>
      <protection/>
    </xf>
    <xf numFmtId="0" fontId="48" fillId="47" borderId="55" xfId="162" applyFont="1" applyFill="1" applyBorder="1" applyAlignment="1">
      <alignment horizontal="center" vertical="center"/>
      <protection/>
    </xf>
    <xf numFmtId="0" fontId="48" fillId="18" borderId="36" xfId="162" applyFont="1" applyFill="1" applyBorder="1" applyAlignment="1">
      <alignment horizontal="center" vertical="center" shrinkToFit="1"/>
      <protection/>
    </xf>
    <xf numFmtId="176" fontId="48" fillId="47" borderId="36" xfId="0" applyNumberFormat="1" applyFont="1" applyFill="1" applyBorder="1" applyAlignment="1">
      <alignment horizontal="center" vertical="center"/>
    </xf>
    <xf numFmtId="176" fontId="110" fillId="47" borderId="94" xfId="0" applyNumberFormat="1" applyFont="1" applyFill="1" applyBorder="1" applyAlignment="1">
      <alignment horizontal="center" vertical="center"/>
    </xf>
    <xf numFmtId="176" fontId="48" fillId="47" borderId="32" xfId="0" applyNumberFormat="1" applyFont="1" applyFill="1" applyBorder="1" applyAlignment="1">
      <alignment horizontal="center" vertical="center"/>
    </xf>
    <xf numFmtId="176" fontId="48" fillId="47" borderId="92" xfId="0" applyNumberFormat="1" applyFont="1" applyFill="1" applyBorder="1" applyAlignment="1">
      <alignment horizontal="center" vertical="center"/>
    </xf>
    <xf numFmtId="176" fontId="48" fillId="47" borderId="94" xfId="0" applyNumberFormat="1" applyFont="1" applyFill="1" applyBorder="1" applyAlignment="1">
      <alignment horizontal="center" vertical="center"/>
    </xf>
    <xf numFmtId="176" fontId="48" fillId="47" borderId="26" xfId="0" applyNumberFormat="1" applyFont="1" applyFill="1" applyBorder="1" applyAlignment="1">
      <alignment horizontal="center" vertical="center"/>
    </xf>
    <xf numFmtId="176" fontId="48" fillId="47" borderId="32" xfId="0" applyNumberFormat="1" applyFont="1" applyFill="1" applyBorder="1" applyAlignment="1">
      <alignment horizontal="center" vertical="center"/>
    </xf>
    <xf numFmtId="0" fontId="8" fillId="47" borderId="0" xfId="0" applyFont="1" applyFill="1" applyAlignment="1">
      <alignment/>
    </xf>
    <xf numFmtId="0" fontId="82" fillId="53" borderId="51" xfId="162" applyFont="1" applyFill="1" applyBorder="1" applyAlignment="1">
      <alignment horizontal="center" vertical="center" wrapText="1" shrinkToFit="1"/>
      <protection/>
    </xf>
    <xf numFmtId="176" fontId="113" fillId="47" borderId="95" xfId="0" applyNumberFormat="1" applyFont="1" applyFill="1" applyBorder="1" applyAlignment="1">
      <alignment horizontal="left" vertical="center"/>
    </xf>
    <xf numFmtId="0" fontId="76" fillId="0" borderId="96" xfId="162" applyFont="1" applyBorder="1" applyAlignment="1">
      <alignment horizontal="center" vertical="center"/>
      <protection/>
    </xf>
    <xf numFmtId="176" fontId="110" fillId="47" borderId="92" xfId="0" applyNumberFormat="1" applyFont="1" applyFill="1" applyBorder="1" applyAlignment="1">
      <alignment horizontal="center" vertical="center"/>
    </xf>
    <xf numFmtId="176" fontId="110" fillId="47" borderId="91" xfId="0" applyNumberFormat="1" applyFont="1" applyFill="1" applyBorder="1" applyAlignment="1">
      <alignment horizontal="center" vertical="center"/>
    </xf>
    <xf numFmtId="176" fontId="48" fillId="47" borderId="26" xfId="0" applyNumberFormat="1" applyFont="1" applyFill="1" applyBorder="1" applyAlignment="1">
      <alignment horizontal="center" vertical="center"/>
    </xf>
    <xf numFmtId="176" fontId="48" fillId="47" borderId="33" xfId="0" applyNumberFormat="1" applyFont="1" applyFill="1" applyBorder="1" applyAlignment="1">
      <alignment horizontal="center" vertical="center"/>
    </xf>
    <xf numFmtId="176" fontId="48" fillId="47" borderId="34" xfId="0" applyNumberFormat="1" applyFont="1" applyFill="1" applyBorder="1" applyAlignment="1">
      <alignment horizontal="center" vertical="center"/>
    </xf>
    <xf numFmtId="176" fontId="48" fillId="47" borderId="35" xfId="0" applyNumberFormat="1" applyFont="1" applyFill="1" applyBorder="1" applyAlignment="1">
      <alignment horizontal="center" vertical="center"/>
    </xf>
    <xf numFmtId="176" fontId="48" fillId="47" borderId="97" xfId="0" applyNumberFormat="1" applyFont="1" applyFill="1" applyBorder="1" applyAlignment="1">
      <alignment horizontal="center" vertical="center"/>
    </xf>
    <xf numFmtId="0" fontId="73" fillId="47" borderId="0" xfId="162" applyFont="1" applyFill="1" applyAlignment="1">
      <alignment horizontal="center" vertical="center"/>
      <protection/>
    </xf>
    <xf numFmtId="0" fontId="110" fillId="47" borderId="24" xfId="162" applyFont="1" applyFill="1" applyBorder="1" applyAlignment="1">
      <alignment horizontal="center" vertical="center"/>
      <protection/>
    </xf>
    <xf numFmtId="0" fontId="110" fillId="47" borderId="32" xfId="162" applyFont="1" applyFill="1" applyBorder="1" applyAlignment="1">
      <alignment horizontal="center" vertical="center"/>
      <protection/>
    </xf>
    <xf numFmtId="0" fontId="48" fillId="47" borderId="24" xfId="162" applyFont="1" applyFill="1" applyBorder="1" applyAlignment="1">
      <alignment horizontal="center" vertical="center"/>
      <protection/>
    </xf>
    <xf numFmtId="0" fontId="48" fillId="47" borderId="32" xfId="162" applyFont="1" applyFill="1" applyBorder="1" applyAlignment="1">
      <alignment horizontal="center" vertical="center"/>
      <protection/>
    </xf>
    <xf numFmtId="176" fontId="48" fillId="47" borderId="98" xfId="0" applyNumberFormat="1" applyFont="1" applyFill="1" applyBorder="1" applyAlignment="1">
      <alignment horizontal="center" vertical="center"/>
    </xf>
    <xf numFmtId="176" fontId="48" fillId="47" borderId="99" xfId="0" applyNumberFormat="1" applyFont="1" applyFill="1" applyBorder="1" applyAlignment="1">
      <alignment horizontal="center" vertical="center"/>
    </xf>
    <xf numFmtId="176" fontId="48" fillId="47" borderId="100" xfId="0" applyNumberFormat="1" applyFont="1" applyFill="1" applyBorder="1" applyAlignment="1">
      <alignment horizontal="center" vertical="center"/>
    </xf>
    <xf numFmtId="0" fontId="48" fillId="47" borderId="101" xfId="162" applyFont="1" applyFill="1" applyBorder="1" applyAlignment="1">
      <alignment horizontal="center" vertical="center"/>
      <protection/>
    </xf>
    <xf numFmtId="0" fontId="48" fillId="47" borderId="94" xfId="162" applyFont="1" applyFill="1" applyBorder="1" applyAlignment="1">
      <alignment horizontal="center" vertical="center"/>
      <protection/>
    </xf>
    <xf numFmtId="0" fontId="48" fillId="47" borderId="102" xfId="162" applyFont="1" applyFill="1" applyBorder="1" applyAlignment="1">
      <alignment horizontal="center" vertical="center" shrinkToFit="1"/>
      <protection/>
    </xf>
    <xf numFmtId="0" fontId="48" fillId="47" borderId="103" xfId="162" applyFont="1" applyFill="1" applyBorder="1" applyAlignment="1">
      <alignment horizontal="center" vertical="center" shrinkToFit="1"/>
      <protection/>
    </xf>
    <xf numFmtId="0" fontId="48" fillId="47" borderId="104" xfId="162" applyFont="1" applyFill="1" applyBorder="1" applyAlignment="1">
      <alignment horizontal="center" vertical="center" shrinkToFit="1"/>
      <protection/>
    </xf>
    <xf numFmtId="0" fontId="30" fillId="0" borderId="91" xfId="150" applyFont="1" applyFill="1" applyBorder="1" applyAlignment="1">
      <alignment horizontal="center" vertical="center" textRotation="255" wrapText="1"/>
      <protection/>
    </xf>
    <xf numFmtId="0" fontId="30" fillId="0" borderId="90" xfId="150" applyFont="1" applyFill="1" applyBorder="1" applyAlignment="1">
      <alignment horizontal="center" vertical="center" textRotation="255" wrapText="1"/>
      <protection/>
    </xf>
    <xf numFmtId="0" fontId="30" fillId="0" borderId="53" xfId="150" applyFont="1" applyFill="1" applyBorder="1" applyAlignment="1">
      <alignment horizontal="center" vertical="center" textRotation="255" wrapText="1"/>
      <protection/>
    </xf>
    <xf numFmtId="0" fontId="30" fillId="0" borderId="33" xfId="150" applyFont="1" applyFill="1" applyBorder="1" applyAlignment="1">
      <alignment horizontal="center" vertical="center" textRotation="255" wrapText="1"/>
      <protection/>
    </xf>
    <xf numFmtId="0" fontId="30" fillId="0" borderId="36" xfId="150" applyFont="1" applyFill="1" applyBorder="1" applyAlignment="1">
      <alignment horizontal="center" vertical="center" textRotation="255" wrapText="1"/>
      <protection/>
    </xf>
    <xf numFmtId="0" fontId="30" fillId="0" borderId="55" xfId="150" applyFont="1" applyFill="1" applyBorder="1" applyAlignment="1">
      <alignment horizontal="center" vertical="center" textRotation="255" wrapText="1"/>
      <protection/>
    </xf>
    <xf numFmtId="0" fontId="8" fillId="47" borderId="25" xfId="140" applyFont="1" applyFill="1" applyBorder="1" applyAlignment="1">
      <alignment horizontal="center" vertical="center" shrinkToFit="1"/>
      <protection/>
    </xf>
    <xf numFmtId="0" fontId="8" fillId="47" borderId="33" xfId="140" applyFont="1" applyFill="1" applyBorder="1" applyAlignment="1">
      <alignment horizontal="center" vertical="center" shrinkToFit="1"/>
      <protection/>
    </xf>
    <xf numFmtId="0" fontId="39" fillId="49" borderId="90" xfId="162" applyFont="1" applyFill="1" applyBorder="1" applyAlignment="1">
      <alignment horizontal="center" textRotation="255" shrinkToFit="1"/>
      <protection/>
    </xf>
    <xf numFmtId="0" fontId="39" fillId="49" borderId="53" xfId="162" applyFont="1" applyFill="1" applyBorder="1" applyAlignment="1">
      <alignment horizontal="center" textRotation="255" shrinkToFit="1"/>
      <protection/>
    </xf>
    <xf numFmtId="0" fontId="39" fillId="49" borderId="36" xfId="162" applyFont="1" applyFill="1" applyBorder="1" applyAlignment="1">
      <alignment horizontal="center" textRotation="255" shrinkToFit="1"/>
      <protection/>
    </xf>
    <xf numFmtId="0" fontId="39" fillId="49" borderId="55" xfId="162" applyFont="1" applyFill="1" applyBorder="1" applyAlignment="1">
      <alignment horizontal="center" textRotation="255" shrinkToFit="1"/>
      <protection/>
    </xf>
    <xf numFmtId="0" fontId="8" fillId="47" borderId="36" xfId="140" applyFont="1" applyFill="1" applyBorder="1" applyAlignment="1">
      <alignment horizontal="center" vertical="center" shrinkToFit="1"/>
      <protection/>
    </xf>
    <xf numFmtId="0" fontId="8" fillId="47" borderId="90" xfId="140" applyFont="1" applyFill="1" applyBorder="1" applyAlignment="1">
      <alignment horizontal="center" vertical="center" shrinkToFit="1"/>
      <protection/>
    </xf>
    <xf numFmtId="0" fontId="8" fillId="47" borderId="53" xfId="140" applyFont="1" applyFill="1" applyBorder="1" applyAlignment="1">
      <alignment horizontal="center" vertical="center" shrinkToFit="1"/>
      <protection/>
    </xf>
    <xf numFmtId="0" fontId="8" fillId="47" borderId="26" xfId="140" applyFont="1" applyFill="1" applyBorder="1" applyAlignment="1">
      <alignment horizontal="center" vertical="center" shrinkToFit="1"/>
      <protection/>
    </xf>
    <xf numFmtId="0" fontId="8" fillId="47" borderId="32" xfId="140" applyFont="1" applyFill="1" applyBorder="1" applyAlignment="1">
      <alignment horizontal="center" vertical="center" shrinkToFit="1"/>
      <protection/>
    </xf>
    <xf numFmtId="0" fontId="8" fillId="47" borderId="55" xfId="140" applyFont="1" applyFill="1" applyBorder="1" applyAlignment="1">
      <alignment horizontal="center" vertical="center" shrinkToFit="1"/>
      <protection/>
    </xf>
    <xf numFmtId="0" fontId="8" fillId="47" borderId="51" xfId="140" applyFont="1" applyFill="1" applyBorder="1" applyAlignment="1">
      <alignment horizontal="center" vertical="center" shrinkToFit="1"/>
      <protection/>
    </xf>
    <xf numFmtId="0" fontId="8" fillId="47" borderId="49" xfId="140" applyFont="1" applyFill="1" applyBorder="1" applyAlignment="1">
      <alignment horizontal="center" vertical="center" shrinkToFit="1"/>
      <protection/>
    </xf>
    <xf numFmtId="0" fontId="8" fillId="47" borderId="91" xfId="140" applyFont="1" applyFill="1" applyBorder="1" applyAlignment="1">
      <alignment horizontal="center" vertical="center" shrinkToFit="1"/>
      <protection/>
    </xf>
    <xf numFmtId="0" fontId="45" fillId="0" borderId="90" xfId="162" applyFont="1" applyFill="1" applyBorder="1" applyAlignment="1">
      <alignment horizontal="center" textRotation="255" wrapText="1"/>
      <protection/>
    </xf>
    <xf numFmtId="0" fontId="45" fillId="0" borderId="36" xfId="162" applyFont="1" applyFill="1" applyBorder="1" applyAlignment="1">
      <alignment horizontal="center" textRotation="255" wrapText="1"/>
      <protection/>
    </xf>
    <xf numFmtId="0" fontId="39" fillId="49" borderId="92" xfId="154" applyFont="1" applyFill="1" applyBorder="1" applyAlignment="1">
      <alignment horizontal="center" textRotation="255" shrinkToFit="1"/>
      <protection/>
    </xf>
    <xf numFmtId="0" fontId="39" fillId="49" borderId="93" xfId="154" applyFont="1" applyFill="1" applyBorder="1" applyAlignment="1">
      <alignment horizontal="center" textRotation="255" shrinkToFit="1"/>
      <protection/>
    </xf>
    <xf numFmtId="0" fontId="39" fillId="49" borderId="91" xfId="154" applyFont="1" applyFill="1" applyBorder="1" applyAlignment="1">
      <alignment horizontal="center" textRotation="255" shrinkToFit="1"/>
      <protection/>
    </xf>
    <xf numFmtId="0" fontId="39" fillId="49" borderId="26" xfId="154" applyFont="1" applyFill="1" applyBorder="1" applyAlignment="1">
      <alignment horizontal="center" textRotation="255" shrinkToFit="1"/>
      <protection/>
    </xf>
    <xf numFmtId="0" fontId="39" fillId="49" borderId="25" xfId="154" applyFont="1" applyFill="1" applyBorder="1" applyAlignment="1">
      <alignment horizontal="center" textRotation="255" shrinkToFit="1"/>
      <protection/>
    </xf>
    <xf numFmtId="0" fontId="39" fillId="49" borderId="33" xfId="154" applyFont="1" applyFill="1" applyBorder="1" applyAlignment="1">
      <alignment horizontal="center" textRotation="255" shrinkToFit="1"/>
      <protection/>
    </xf>
    <xf numFmtId="182" fontId="40" fillId="49" borderId="51" xfId="154" applyNumberFormat="1" applyFont="1" applyFill="1" applyBorder="1" applyAlignment="1">
      <alignment horizontal="center" vertical="center"/>
      <protection/>
    </xf>
    <xf numFmtId="182" fontId="40" fillId="49" borderId="85" xfId="154" applyNumberFormat="1" applyFont="1" applyFill="1" applyBorder="1" applyAlignment="1">
      <alignment horizontal="center" vertical="center"/>
      <protection/>
    </xf>
    <xf numFmtId="0" fontId="39" fillId="49" borderId="92" xfId="162" applyFont="1" applyFill="1" applyBorder="1" applyAlignment="1">
      <alignment horizontal="center" textRotation="255" wrapText="1"/>
      <protection/>
    </xf>
    <xf numFmtId="0" fontId="39" fillId="49" borderId="93" xfId="162" applyFont="1" applyFill="1" applyBorder="1" applyAlignment="1">
      <alignment horizontal="center" textRotation="255" wrapText="1"/>
      <protection/>
    </xf>
    <xf numFmtId="0" fontId="39" fillId="49" borderId="91" xfId="162" applyFont="1" applyFill="1" applyBorder="1" applyAlignment="1">
      <alignment horizontal="center" textRotation="255" wrapText="1"/>
      <protection/>
    </xf>
    <xf numFmtId="0" fontId="39" fillId="49" borderId="26" xfId="162" applyFont="1" applyFill="1" applyBorder="1" applyAlignment="1">
      <alignment horizontal="center" textRotation="255" wrapText="1"/>
      <protection/>
    </xf>
    <xf numFmtId="0" fontId="39" fillId="49" borderId="25" xfId="162" applyFont="1" applyFill="1" applyBorder="1" applyAlignment="1">
      <alignment horizontal="center" textRotation="255" wrapText="1"/>
      <protection/>
    </xf>
    <xf numFmtId="0" fontId="39" fillId="49" borderId="33" xfId="162" applyFont="1" applyFill="1" applyBorder="1" applyAlignment="1">
      <alignment horizontal="center" textRotation="255" wrapText="1"/>
      <protection/>
    </xf>
    <xf numFmtId="49" fontId="36" fillId="0" borderId="105" xfId="150" applyNumberFormat="1" applyFont="1" applyBorder="1" applyAlignment="1">
      <alignment horizontal="center"/>
      <protection/>
    </xf>
    <xf numFmtId="0" fontId="37" fillId="0" borderId="87" xfId="150" applyFont="1" applyBorder="1" applyAlignment="1">
      <alignment/>
      <protection/>
    </xf>
    <xf numFmtId="0" fontId="37" fillId="0" borderId="106" xfId="150" applyFont="1" applyBorder="1" applyAlignment="1">
      <alignment/>
      <protection/>
    </xf>
    <xf numFmtId="0" fontId="39" fillId="49" borderId="101" xfId="154" applyFont="1" applyFill="1" applyBorder="1" applyAlignment="1">
      <alignment horizontal="center" textRotation="255" shrinkToFit="1"/>
      <protection/>
    </xf>
    <xf numFmtId="178" fontId="40" fillId="49" borderId="51" xfId="154" applyNumberFormat="1" applyFont="1" applyFill="1" applyBorder="1" applyAlignment="1">
      <alignment horizontal="center" vertical="center" shrinkToFit="1"/>
      <protection/>
    </xf>
    <xf numFmtId="178" fontId="40" fillId="49" borderId="107" xfId="154" applyNumberFormat="1" applyFont="1" applyFill="1" applyBorder="1" applyAlignment="1">
      <alignment horizontal="center" vertical="center" shrinkToFit="1"/>
      <protection/>
    </xf>
    <xf numFmtId="0" fontId="39" fillId="49" borderId="24" xfId="154" applyFont="1" applyFill="1" applyBorder="1" applyAlignment="1">
      <alignment horizontal="center" textRotation="255" shrinkToFit="1"/>
      <protection/>
    </xf>
    <xf numFmtId="179" fontId="40" fillId="49" borderId="51" xfId="154" applyNumberFormat="1" applyFont="1" applyFill="1" applyBorder="1" applyAlignment="1">
      <alignment horizontal="center" vertical="center" shrinkToFit="1"/>
      <protection/>
    </xf>
    <xf numFmtId="180" fontId="40" fillId="49" borderId="51" xfId="154" applyNumberFormat="1" applyFont="1" applyFill="1" applyBorder="1" applyAlignment="1">
      <alignment horizontal="center" vertical="center" shrinkToFit="1"/>
      <protection/>
    </xf>
    <xf numFmtId="181" fontId="40" fillId="49" borderId="51" xfId="154" applyNumberFormat="1" applyFont="1" applyFill="1" applyBorder="1" applyAlignment="1">
      <alignment horizontal="center" vertical="center"/>
      <protection/>
    </xf>
    <xf numFmtId="0" fontId="39" fillId="0" borderId="0" xfId="162" applyFont="1" applyFill="1" applyBorder="1" applyAlignment="1">
      <alignment horizontal="center" textRotation="255" shrinkToFit="1"/>
      <protection/>
    </xf>
    <xf numFmtId="49" fontId="36" fillId="0" borderId="108" xfId="150" applyNumberFormat="1" applyFont="1" applyBorder="1" applyAlignment="1">
      <alignment horizontal="center"/>
      <protection/>
    </xf>
    <xf numFmtId="0" fontId="37" fillId="0" borderId="109" xfId="150" applyFont="1" applyBorder="1" applyAlignment="1">
      <alignment/>
      <protection/>
    </xf>
    <xf numFmtId="0" fontId="30" fillId="0" borderId="49" xfId="150" applyFont="1" applyFill="1" applyBorder="1" applyAlignment="1">
      <alignment horizontal="center" vertical="center" textRotation="255" wrapText="1"/>
      <protection/>
    </xf>
    <xf numFmtId="0" fontId="30" fillId="0" borderId="51" xfId="150" applyFont="1" applyFill="1" applyBorder="1" applyAlignment="1">
      <alignment horizontal="center" vertical="center" textRotation="255" wrapText="1"/>
      <protection/>
    </xf>
    <xf numFmtId="0" fontId="0" fillId="51" borderId="28" xfId="140" applyFont="1" applyFill="1" applyBorder="1" applyAlignment="1">
      <alignment horizontal="center" vertical="top" shrinkToFit="1"/>
      <protection/>
    </xf>
    <xf numFmtId="0" fontId="0" fillId="51" borderId="0" xfId="140" applyFont="1" applyFill="1" applyBorder="1" applyAlignment="1">
      <alignment horizontal="center" vertical="top" shrinkToFit="1"/>
      <protection/>
    </xf>
    <xf numFmtId="0" fontId="0" fillId="51" borderId="80" xfId="140" applyFont="1" applyFill="1" applyBorder="1" applyAlignment="1">
      <alignment horizontal="center" vertical="top" shrinkToFit="1"/>
      <protection/>
    </xf>
    <xf numFmtId="49" fontId="0" fillId="48" borderId="36" xfId="150" applyNumberFormat="1" applyFont="1" applyFill="1" applyBorder="1" applyAlignment="1">
      <alignment horizontal="center" vertical="center"/>
      <protection/>
    </xf>
    <xf numFmtId="0" fontId="8" fillId="47" borderId="92" xfId="140" applyFont="1" applyFill="1" applyBorder="1" applyAlignment="1">
      <alignment horizontal="center" vertical="center" shrinkToFit="1"/>
      <protection/>
    </xf>
    <xf numFmtId="0" fontId="39" fillId="49" borderId="48" xfId="162" applyFont="1" applyFill="1" applyBorder="1" applyAlignment="1">
      <alignment horizontal="center" textRotation="255" shrinkToFit="1"/>
      <protection/>
    </xf>
    <xf numFmtId="0" fontId="8" fillId="47" borderId="94" xfId="140" applyFont="1" applyFill="1" applyBorder="1" applyAlignment="1">
      <alignment horizontal="center" vertical="center" shrinkToFit="1"/>
      <protection/>
    </xf>
  </cellXfs>
  <cellStyles count="13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輔色1" xfId="21"/>
    <cellStyle name="20% - 輔色1 2" xfId="22"/>
    <cellStyle name="20% - 輔色1 2 2" xfId="23"/>
    <cellStyle name="20% - 輔色1 3" xfId="24"/>
    <cellStyle name="20% - 輔色1_104年9月大竹.新莊國小月菜單(0831修)" xfId="25"/>
    <cellStyle name="20% - 輔色2" xfId="26"/>
    <cellStyle name="20% - 輔色2 2" xfId="27"/>
    <cellStyle name="20% - 輔色2 2 2" xfId="28"/>
    <cellStyle name="20% - 輔色2 3" xfId="29"/>
    <cellStyle name="20% - 輔色2_104年9月大竹.新莊國小月菜單(0831修)" xfId="30"/>
    <cellStyle name="20% - 輔色3" xfId="31"/>
    <cellStyle name="20% - 輔色3 2" xfId="32"/>
    <cellStyle name="20% - 輔色3 2 2" xfId="33"/>
    <cellStyle name="20% - 輔色3 3" xfId="34"/>
    <cellStyle name="20% - 輔色3_104年9月大竹.新莊國小月菜單(0831修)" xfId="35"/>
    <cellStyle name="20% - 輔色4" xfId="36"/>
    <cellStyle name="20% - 輔色4 2" xfId="37"/>
    <cellStyle name="20% - 輔色4 2 2" xfId="38"/>
    <cellStyle name="20% - 輔色4 3" xfId="39"/>
    <cellStyle name="20% - 輔色4_104年9月大竹.新莊國小月菜單(0831修)" xfId="40"/>
    <cellStyle name="20% - 輔色5" xfId="41"/>
    <cellStyle name="20% - 輔色5 2" xfId="42"/>
    <cellStyle name="20% - 輔色5 2 2" xfId="43"/>
    <cellStyle name="20% - 輔色5 3" xfId="44"/>
    <cellStyle name="20% - 輔色5_104年9月大竹.新莊國小月菜單(0831修)" xfId="45"/>
    <cellStyle name="20% - 輔色6" xfId="46"/>
    <cellStyle name="20% - 輔色6 2" xfId="47"/>
    <cellStyle name="20% - 輔色6 2 2" xfId="48"/>
    <cellStyle name="20% - 輔色6 3" xfId="49"/>
    <cellStyle name="20% - 輔色6_104年9月大竹.新莊國小月菜單(0831修)" xfId="50"/>
    <cellStyle name="40% - Accent1" xfId="51"/>
    <cellStyle name="40% - Accent2" xfId="52"/>
    <cellStyle name="40% - Accent3" xfId="53"/>
    <cellStyle name="40% - Accent4" xfId="54"/>
    <cellStyle name="40% - Accent5" xfId="55"/>
    <cellStyle name="40% - Accent6" xfId="56"/>
    <cellStyle name="40% - 輔色1" xfId="57"/>
    <cellStyle name="40% - 輔色1 2" xfId="58"/>
    <cellStyle name="40% - 輔色1 2 2" xfId="59"/>
    <cellStyle name="40% - 輔色1 3" xfId="60"/>
    <cellStyle name="40% - 輔色1_104年9月大竹.新莊國小月菜單(0831修)" xfId="61"/>
    <cellStyle name="40% - 輔色2" xfId="62"/>
    <cellStyle name="40% - 輔色2 2" xfId="63"/>
    <cellStyle name="40% - 輔色2 2 2" xfId="64"/>
    <cellStyle name="40% - 輔色2 3" xfId="65"/>
    <cellStyle name="40% - 輔色2_104年9月大竹.新莊國小月菜單(0831修)" xfId="66"/>
    <cellStyle name="40% - 輔色3" xfId="67"/>
    <cellStyle name="40% - 輔色3 2" xfId="68"/>
    <cellStyle name="40% - 輔色3 2 2" xfId="69"/>
    <cellStyle name="40% - 輔色3 3" xfId="70"/>
    <cellStyle name="40% - 輔色3_104年9月大竹.新莊國小月菜單(0831修)" xfId="71"/>
    <cellStyle name="40% - 輔色4" xfId="72"/>
    <cellStyle name="40% - 輔色4 2" xfId="73"/>
    <cellStyle name="40% - 輔色4 2 2" xfId="74"/>
    <cellStyle name="40% - 輔色4 3" xfId="75"/>
    <cellStyle name="40% - 輔色4_104年9月大竹.新莊國小月菜單(0831修)" xfId="76"/>
    <cellStyle name="40% - 輔色5" xfId="77"/>
    <cellStyle name="40% - 輔色5 2" xfId="78"/>
    <cellStyle name="40% - 輔色5 2 2" xfId="79"/>
    <cellStyle name="40% - 輔色5 3" xfId="80"/>
    <cellStyle name="40% - 輔色5_104年9月大竹.新莊國小月菜單(0831修)" xfId="81"/>
    <cellStyle name="40% - 輔色6" xfId="82"/>
    <cellStyle name="40% - 輔色6 2" xfId="83"/>
    <cellStyle name="40% - 輔色6 2 2" xfId="84"/>
    <cellStyle name="40% - 輔色6 3" xfId="85"/>
    <cellStyle name="40% - 輔色6_104年9月大竹.新莊國小月菜單(0831修)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60% - 輔色1" xfId="93"/>
    <cellStyle name="60% - 輔色1 2" xfId="94"/>
    <cellStyle name="60% - 輔色1 2 2" xfId="95"/>
    <cellStyle name="60% - 輔色1 3" xfId="96"/>
    <cellStyle name="60% - 輔色2" xfId="97"/>
    <cellStyle name="60% - 輔色2 2" xfId="98"/>
    <cellStyle name="60% - 輔色2 2 2" xfId="99"/>
    <cellStyle name="60% - 輔色2 3" xfId="100"/>
    <cellStyle name="60% - 輔色3" xfId="101"/>
    <cellStyle name="60% - 輔色3 2" xfId="102"/>
    <cellStyle name="60% - 輔色3 2 2" xfId="103"/>
    <cellStyle name="60% - 輔色3 3" xfId="104"/>
    <cellStyle name="60% - 輔色4" xfId="105"/>
    <cellStyle name="60% - 輔色4 2" xfId="106"/>
    <cellStyle name="60% - 輔色4 2 2" xfId="107"/>
    <cellStyle name="60% - 輔色4 3" xfId="108"/>
    <cellStyle name="60% - 輔色5" xfId="109"/>
    <cellStyle name="60% - 輔色5 2" xfId="110"/>
    <cellStyle name="60% - 輔色5 2 2" xfId="111"/>
    <cellStyle name="60% - 輔色5 3" xfId="112"/>
    <cellStyle name="60% - 輔色6" xfId="113"/>
    <cellStyle name="60% - 輔色6 2" xfId="114"/>
    <cellStyle name="60% - 輔色6 2 2" xfId="115"/>
    <cellStyle name="60% - 輔色6 3" xfId="116"/>
    <cellStyle name="Accent1" xfId="117"/>
    <cellStyle name="Accent2" xfId="118"/>
    <cellStyle name="Accent3" xfId="119"/>
    <cellStyle name="Accent4" xfId="120"/>
    <cellStyle name="Accent5" xfId="121"/>
    <cellStyle name="Accent6" xfId="122"/>
    <cellStyle name="Bad" xfId="123"/>
    <cellStyle name="Calculation" xfId="124"/>
    <cellStyle name="Check Cell" xfId="125"/>
    <cellStyle name="Explanatory Text" xfId="126"/>
    <cellStyle name="Good" xfId="127"/>
    <cellStyle name="Heading 1" xfId="128"/>
    <cellStyle name="Heading 2" xfId="129"/>
    <cellStyle name="Heading 3" xfId="130"/>
    <cellStyle name="Heading 4" xfId="131"/>
    <cellStyle name="Input" xfId="132"/>
    <cellStyle name="Linked Cell" xfId="133"/>
    <cellStyle name="Neutral" xfId="134"/>
    <cellStyle name="Note" xfId="135"/>
    <cellStyle name="Output" xfId="136"/>
    <cellStyle name="Title" xfId="137"/>
    <cellStyle name="Total" xfId="138"/>
    <cellStyle name="Warning Text" xfId="139"/>
    <cellStyle name="一般 2" xfId="140"/>
    <cellStyle name="一般 2 2" xfId="141"/>
    <cellStyle name="一般 3" xfId="142"/>
    <cellStyle name="一般 3 2" xfId="143"/>
    <cellStyle name="一般 4" xfId="144"/>
    <cellStyle name="一般 4 2" xfId="145"/>
    <cellStyle name="一般 4 2 2" xfId="146"/>
    <cellStyle name="一般 4 2 2 2" xfId="147"/>
    <cellStyle name="一般 4 2 3" xfId="148"/>
    <cellStyle name="一般 4 2_10409月菜單" xfId="149"/>
    <cellStyle name="一般 4 2_大竹.新莊菜單103下W5 2" xfId="150"/>
    <cellStyle name="一般 4 3" xfId="151"/>
    <cellStyle name="一般 4 4" xfId="152"/>
    <cellStyle name="一般 4_10409月菜單" xfId="153"/>
    <cellStyle name="一般 4_大竹.新莊菜單103下W5 2" xfId="154"/>
    <cellStyle name="一般 5" xfId="155"/>
    <cellStyle name="一般 5 2" xfId="156"/>
    <cellStyle name="一般 6" xfId="157"/>
    <cellStyle name="一般 7" xfId="158"/>
    <cellStyle name="一般 7 2" xfId="159"/>
    <cellStyle name="一般 8" xfId="160"/>
    <cellStyle name="一般_上大02.22-02.26菜單" xfId="161"/>
    <cellStyle name="一般_大竹103.10月菜單" xfId="162"/>
    <cellStyle name="Comma" xfId="163"/>
    <cellStyle name="Comma [0]" xfId="164"/>
    <cellStyle name="Followed Hyperlink" xfId="165"/>
    <cellStyle name="中等" xfId="166"/>
    <cellStyle name="中等 2" xfId="167"/>
    <cellStyle name="中等 2 2" xfId="168"/>
    <cellStyle name="中等 3" xfId="169"/>
    <cellStyle name="合計" xfId="170"/>
    <cellStyle name="合計 2" xfId="171"/>
    <cellStyle name="合計 2 2" xfId="172"/>
    <cellStyle name="合計 3" xfId="173"/>
    <cellStyle name="好" xfId="174"/>
    <cellStyle name="好 2" xfId="175"/>
    <cellStyle name="好 2 2" xfId="176"/>
    <cellStyle name="好 3" xfId="177"/>
    <cellStyle name="好_104年9月大竹.新莊國小月菜單" xfId="178"/>
    <cellStyle name="好_大竹.新莊0104-0108(W19)" xfId="179"/>
    <cellStyle name="好_大竹.新莊103學期下W 3.2修" xfId="180"/>
    <cellStyle name="好_大竹.新莊103學期下W 3.2修_大竹.新莊菜單103下W13 (1)" xfId="181"/>
    <cellStyle name="好_大竹.新莊103學期下W 3.2修_大竹.新莊菜單103下W5" xfId="182"/>
    <cellStyle name="好_大竹.新莊103學期下W 3.2修_大竹.新莊菜單103下W5_大竹.新莊菜單103下W13 (1)" xfId="183"/>
    <cellStyle name="好_大竹.新莊103學期下W 3.2修_大竹.新莊菜單103下W5_大竹.新莊菜單103下W8 (1)" xfId="184"/>
    <cellStyle name="好_大竹.新莊103學期下W 3.2修_大竹.新莊菜單103下W5_大竹.新莊菜單103下W8 (1)_大竹.新莊菜單103下W13 (1)" xfId="185"/>
    <cellStyle name="好_大竹.新莊103學期下W 3.2修_大竹.新莊菜單103下W5_大竹.新莊菜單103下W8 (1)_大竹.新莊菜單103下W9" xfId="186"/>
    <cellStyle name="好_大竹.新莊103學期下W 3.2修_大竹.新莊菜單103下W5_大竹.新莊菜單103下W8 (1)_大竹.新莊菜單103下W9 (1)" xfId="187"/>
    <cellStyle name="好_大竹.新莊103學期下W 3.2修_大竹.新莊菜單103下W5_大竹.新莊菜單103下W8 (1)_大竹.新莊菜單103下W9 (1)_大竹.新莊菜單103下W13 (1)" xfId="188"/>
    <cellStyle name="好_大竹.新莊103學期下W 3.2修_大竹.新莊菜單103下W5_大竹.新莊菜單103下W8 (1)_大竹.新莊菜單103下W9_大竹.新莊菜單103下W13 (1)" xfId="189"/>
    <cellStyle name="好_大竹.新莊103學期下W 3.2修_大竹.新莊菜單103下W5_大竹.新莊菜單103下W9" xfId="190"/>
    <cellStyle name="好_大竹.新莊103學期下W 3.2修_大竹.新莊菜單103下W5_大竹.新莊菜單103下W9 (1)" xfId="191"/>
    <cellStyle name="好_大竹.新莊103學期下W 3.2修_大竹.新莊菜單103下W5_大竹.新莊菜單103下W9 (1)_大竹.新莊菜單103下W13 (1)" xfId="192"/>
    <cellStyle name="好_大竹.新莊103學期下W 3.2修_大竹.新莊菜單103下W5_大竹.新莊菜單103下W9_大竹.新莊菜單103下W13 (1)" xfId="193"/>
    <cellStyle name="好_大竹.新莊103學期下W 3.2修_大竹.新莊菜單103下W8 (1)" xfId="194"/>
    <cellStyle name="好_大竹.新莊103學期下W 3.2修_大竹.新莊菜單103下W8 (1)_大竹.新莊菜單103下W13 (1)" xfId="195"/>
    <cellStyle name="好_大竹.新莊103學期下W 3.2修_大竹.新莊菜單103下W8 (1)_大竹.新莊菜單103下W9" xfId="196"/>
    <cellStyle name="好_大竹.新莊103學期下W 3.2修_大竹.新莊菜單103下W8 (1)_大竹.新莊菜單103下W9 (1)" xfId="197"/>
    <cellStyle name="好_大竹.新莊103學期下W 3.2修_大竹.新莊菜單103下W8 (1)_大竹.新莊菜單103下W9 (1)_大竹.新莊菜單103下W13 (1)" xfId="198"/>
    <cellStyle name="好_大竹.新莊103學期下W 3.2修_大竹.新莊菜單103下W8 (1)_大竹.新莊菜單103下W9_大竹.新莊菜單103下W13 (1)" xfId="199"/>
    <cellStyle name="好_大竹.新莊103學期下W 3.2修_大竹.新莊菜單103下W9" xfId="200"/>
    <cellStyle name="好_大竹.新莊103學期下W 3.2修_大竹.新莊菜單103下W9 (1)" xfId="201"/>
    <cellStyle name="好_大竹.新莊103學期下W 3.2修_大竹.新莊菜單103下W9 (1)_大竹.新莊菜單103下W13 (1)" xfId="202"/>
    <cellStyle name="好_大竹.新莊103學期下W 3.2修_大竹.新莊菜單103下W9_大竹.新莊菜單103下W13 (1)" xfId="203"/>
    <cellStyle name="好_大竹.新莊103學期下W3" xfId="204"/>
    <cellStyle name="好_大竹.新莊103學期下W3_大竹.新莊菜單103下W13 (1)" xfId="205"/>
    <cellStyle name="好_大竹.新莊103學期下W3_大竹.新莊菜單103下W5" xfId="206"/>
    <cellStyle name="好_大竹.新莊103學期下W3_大竹.新莊菜單103下W5_大竹.新莊菜單103下W13 (1)" xfId="207"/>
    <cellStyle name="好_大竹.新莊103學期下W3_大竹.新莊菜單103下W5_大竹.新莊菜單103下W8 (1)" xfId="208"/>
    <cellStyle name="好_大竹.新莊103學期下W3_大竹.新莊菜單103下W5_大竹.新莊菜單103下W8 (1)_大竹.新莊菜單103下W13 (1)" xfId="209"/>
    <cellStyle name="好_大竹.新莊103學期下W3_大竹.新莊菜單103下W5_大竹.新莊菜單103下W8 (1)_大竹.新莊菜單103下W9" xfId="210"/>
    <cellStyle name="好_大竹.新莊103學期下W3_大竹.新莊菜單103下W5_大竹.新莊菜單103下W8 (1)_大竹.新莊菜單103下W9 (1)" xfId="211"/>
    <cellStyle name="好_大竹.新莊103學期下W3_大竹.新莊菜單103下W5_大竹.新莊菜單103下W8 (1)_大竹.新莊菜單103下W9 (1)_大竹.新莊菜單103下W13 (1)" xfId="212"/>
    <cellStyle name="好_大竹.新莊103學期下W3_大竹.新莊菜單103下W5_大竹.新莊菜單103下W8 (1)_大竹.新莊菜單103下W9_大竹.新莊菜單103下W13 (1)" xfId="213"/>
    <cellStyle name="好_大竹.新莊103學期下W3_大竹.新莊菜單103下W5_大竹.新莊菜單103下W9" xfId="214"/>
    <cellStyle name="好_大竹.新莊103學期下W3_大竹.新莊菜單103下W5_大竹.新莊菜單103下W9 (1)" xfId="215"/>
    <cellStyle name="好_大竹.新莊103學期下W3_大竹.新莊菜單103下W5_大竹.新莊菜單103下W9 (1)_大竹.新莊菜單103下W13 (1)" xfId="216"/>
    <cellStyle name="好_大竹.新莊103學期下W3_大竹.新莊菜單103下W5_大竹.新莊菜單103下W9_大竹.新莊菜單103下W13 (1)" xfId="217"/>
    <cellStyle name="好_大竹.新莊103學期下W3_大竹.新莊菜單103下W8 (1)" xfId="218"/>
    <cellStyle name="好_大竹.新莊103學期下W3_大竹.新莊菜單103下W8 (1)_大竹.新莊菜單103下W13 (1)" xfId="219"/>
    <cellStyle name="好_大竹.新莊103學期下W3_大竹.新莊菜單103下W8 (1)_大竹.新莊菜單103下W9" xfId="220"/>
    <cellStyle name="好_大竹.新莊103學期下W3_大竹.新莊菜單103下W8 (1)_大竹.新莊菜單103下W9 (1)" xfId="221"/>
    <cellStyle name="好_大竹.新莊103學期下W3_大竹.新莊菜單103下W8 (1)_大竹.新莊菜單103下W9 (1)_大竹.新莊菜單103下W13 (1)" xfId="222"/>
    <cellStyle name="好_大竹.新莊103學期下W3_大竹.新莊菜單103下W8 (1)_大竹.新莊菜單103下W9_大竹.新莊菜單103下W13 (1)" xfId="223"/>
    <cellStyle name="好_大竹.新莊103學期下W3_大竹.新莊菜單103下W9" xfId="224"/>
    <cellStyle name="好_大竹.新莊103學期下W3_大竹.新莊菜單103下W9 (1)" xfId="225"/>
    <cellStyle name="好_大竹.新莊103學期下W3_大竹.新莊菜單103下W9 (1)_大竹.新莊菜單103下W13 (1)" xfId="226"/>
    <cellStyle name="好_大竹.新莊103學期下W3_大竹.新莊菜單103下W9_大竹.新莊菜單103下W13 (1)" xfId="227"/>
    <cellStyle name="好_大竹.新莊104.3月菜單" xfId="228"/>
    <cellStyle name="好_大竹.新莊104.3月菜單_大竹.新莊菜單103下W13 (1)" xfId="229"/>
    <cellStyle name="好_大竹.新莊104.3月菜單_大竹.新莊菜單103下W5" xfId="230"/>
    <cellStyle name="好_大竹.新莊104.3月菜單_大竹.新莊菜單103下W5_大竹.新莊菜單103下W13 (1)" xfId="231"/>
    <cellStyle name="好_大竹.新莊104.3月菜單_大竹.新莊菜單103下W5_大竹.新莊菜單103下W8 (1)" xfId="232"/>
    <cellStyle name="好_大竹.新莊104.3月菜單_大竹.新莊菜單103下W5_大竹.新莊菜單103下W8 (1)_大竹.新莊菜單103下W13 (1)" xfId="233"/>
    <cellStyle name="好_大竹.新莊104.3月菜單_大竹.新莊菜單103下W5_大竹.新莊菜單103下W8 (1)_大竹.新莊菜單103下W9" xfId="234"/>
    <cellStyle name="好_大竹.新莊104.3月菜單_大竹.新莊菜單103下W5_大竹.新莊菜單103下W8 (1)_大竹.新莊菜單103下W9 (1)" xfId="235"/>
    <cellStyle name="好_大竹.新莊104.3月菜單_大竹.新莊菜單103下W5_大竹.新莊菜單103下W8 (1)_大竹.新莊菜單103下W9 (1)_大竹.新莊菜單103下W13 (1)" xfId="236"/>
    <cellStyle name="好_大竹.新莊104.3月菜單_大竹.新莊菜單103下W5_大竹.新莊菜單103下W8 (1)_大竹.新莊菜單103下W9_大竹.新莊菜單103下W13 (1)" xfId="237"/>
    <cellStyle name="好_大竹.新莊104.3月菜單_大竹.新莊菜單103下W5_大竹.新莊菜單103下W9" xfId="238"/>
    <cellStyle name="好_大竹.新莊104.3月菜單_大竹.新莊菜單103下W5_大竹.新莊菜單103下W9 (1)" xfId="239"/>
    <cellStyle name="好_大竹.新莊104.3月菜單_大竹.新莊菜單103下W5_大竹.新莊菜單103下W9 (1)_大竹.新莊菜單103下W13 (1)" xfId="240"/>
    <cellStyle name="好_大竹.新莊104.3月菜單_大竹.新莊菜單103下W5_大竹.新莊菜單103下W9_大竹.新莊菜單103下W13 (1)" xfId="241"/>
    <cellStyle name="好_大竹.新莊104.3月菜單_大竹.新莊菜單103下W8 (1)" xfId="242"/>
    <cellStyle name="好_大竹.新莊104.3月菜單_大竹.新莊菜單103下W8 (1)_大竹.新莊菜單103下W13 (1)" xfId="243"/>
    <cellStyle name="好_大竹.新莊104.3月菜單_大竹.新莊菜單103下W8 (1)_大竹.新莊菜單103下W9" xfId="244"/>
    <cellStyle name="好_大竹.新莊104.3月菜單_大竹.新莊菜單103下W8 (1)_大竹.新莊菜單103下W9 (1)" xfId="245"/>
    <cellStyle name="好_大竹.新莊104.3月菜單_大竹.新莊菜單103下W8 (1)_大竹.新莊菜單103下W9 (1)_大竹.新莊菜單103下W13 (1)" xfId="246"/>
    <cellStyle name="好_大竹.新莊104.3月菜單_大竹.新莊菜單103下W8 (1)_大竹.新莊菜單103下W9_大竹.新莊菜單103下W13 (1)" xfId="247"/>
    <cellStyle name="好_大竹.新莊104.3月菜單_大竹.新莊菜單103下W9" xfId="248"/>
    <cellStyle name="好_大竹.新莊104.3月菜單_大竹.新莊菜單103下W9 (1)" xfId="249"/>
    <cellStyle name="好_大竹.新莊104.3月菜單_大竹.新莊菜單103下W9 (1)_大竹.新莊菜單103下W13 (1)" xfId="250"/>
    <cellStyle name="好_大竹.新莊104.3月菜單_大竹.新莊菜單103下W9_大竹.新莊菜單103下W13 (1)" xfId="251"/>
    <cellStyle name="好_大竹.新莊104.4月菜單 (1)" xfId="252"/>
    <cellStyle name="好_大竹.新莊104.4月菜單 (1)_大竹.新莊菜單103下W13 (1)" xfId="253"/>
    <cellStyle name="好_大竹.新莊104.4月菜單 (1)_大竹.新莊菜單103下W8 (1)" xfId="254"/>
    <cellStyle name="好_大竹.新莊104.4月菜單 (1)_大竹.新莊菜單103下W8 (1)_大竹.新莊菜單103下W13 (1)" xfId="255"/>
    <cellStyle name="好_大竹.新莊104.4月菜單 (1)_大竹.新莊菜單103下W8 (1)_大竹.新莊菜單103下W9" xfId="256"/>
    <cellStyle name="好_大竹.新莊104.4月菜單 (1)_大竹.新莊菜單103下W8 (1)_大竹.新莊菜單103下W9 (1)" xfId="257"/>
    <cellStyle name="好_大竹.新莊104.4月菜單 (1)_大竹.新莊菜單103下W8 (1)_大竹.新莊菜單103下W9 (1)_大竹.新莊菜單103下W13 (1)" xfId="258"/>
    <cellStyle name="好_大竹.新莊104.4月菜單 (1)_大竹.新莊菜單103下W8 (1)_大竹.新莊菜單103下W9_大竹.新莊菜單103下W13 (1)" xfId="259"/>
    <cellStyle name="好_大竹.新莊104.4月菜單 (1)_大竹.新莊菜單103下W9" xfId="260"/>
    <cellStyle name="好_大竹.新莊104.4月菜單 (1)_大竹.新莊菜單103下W9 (1)" xfId="261"/>
    <cellStyle name="好_大竹.新莊104.4月菜單 (1)_大竹.新莊菜單103下W9 (1)_大竹.新莊菜單103下W13 (1)" xfId="262"/>
    <cellStyle name="好_大竹.新莊104.4月菜單 (1)_大竹.新莊菜單103下W9_大竹.新莊菜單103下W13 (1)" xfId="263"/>
    <cellStyle name="好_大竹.新莊104.4月菜單 (靜修0325)" xfId="264"/>
    <cellStyle name="好_大竹.新莊104.4月菜單 (靜修0325)_大竹.新莊菜單103下W13 (1)" xfId="265"/>
    <cellStyle name="好_大竹.新莊104.4月菜單 (靜修0325)_大竹.新莊菜單103下W8 (1)" xfId="266"/>
    <cellStyle name="好_大竹.新莊104.4月菜單 (靜修0325)_大竹.新莊菜單103下W8 (1)_大竹.新莊菜單103下W13 (1)" xfId="267"/>
    <cellStyle name="好_大竹.新莊104.4月菜單 (靜修0325)_大竹.新莊菜單103下W8 (1)_大竹.新莊菜單103下W9" xfId="268"/>
    <cellStyle name="好_大竹.新莊104.4月菜單 (靜修0325)_大竹.新莊菜單103下W8 (1)_大竹.新莊菜單103下W9 (1)" xfId="269"/>
    <cellStyle name="好_大竹.新莊104.4月菜單 (靜修0325)_大竹.新莊菜單103下W8 (1)_大竹.新莊菜單103下W9 (1)_大竹.新莊菜單103下W13 (1)" xfId="270"/>
    <cellStyle name="好_大竹.新莊104.4月菜單 (靜修0325)_大竹.新莊菜單103下W8 (1)_大竹.新莊菜單103下W9_大竹.新莊菜單103下W13 (1)" xfId="271"/>
    <cellStyle name="好_大竹.新莊104.4月菜單 (靜修0325)_大竹.新莊菜單103下W9" xfId="272"/>
    <cellStyle name="好_大竹.新莊104.4月菜單 (靜修0325)_大竹.新莊菜單103下W9 (1)" xfId="273"/>
    <cellStyle name="好_大竹.新莊104.4月菜單 (靜修0325)_大竹.新莊菜單103下W9 (1)_大竹.新莊菜單103下W13 (1)" xfId="274"/>
    <cellStyle name="好_大竹.新莊104.4月菜單 (靜修0325)_大竹.新莊菜單103下W9_大竹.新莊菜單103下W13 (1)" xfId="275"/>
    <cellStyle name="好_大竹.新莊104.5月菜單" xfId="276"/>
    <cellStyle name="好_大竹.新莊104.5月菜單 (1)" xfId="277"/>
    <cellStyle name="好_大竹.新莊104.5月菜單 (1)_大竹.新莊菜單103下W13 (1)" xfId="278"/>
    <cellStyle name="好_大竹.新莊104.5月菜單_大竹.新莊菜單103下W13 (1)" xfId="279"/>
    <cellStyle name="好_大竹.新莊104.6月菜單" xfId="280"/>
    <cellStyle name="好_大竹.新莊104.6月菜單 (1)" xfId="281"/>
    <cellStyle name="好_大竹.新莊菜單103下W10" xfId="282"/>
    <cellStyle name="好_大竹.新莊菜單103下W10_大竹.新莊菜單103下W13 (1)" xfId="283"/>
    <cellStyle name="好_大竹.新莊菜單103下W9 (1)" xfId="284"/>
    <cellStyle name="好_大竹.新莊菜單103下W9 (1)_大竹.新莊菜單103下W13 (1)" xfId="285"/>
    <cellStyle name="好_大竹103.12月菜單" xfId="286"/>
    <cellStyle name="好_大竹103.12月菜單_大竹.新莊菜單103下W13 (1)" xfId="287"/>
    <cellStyle name="好_大竹103.12月菜單_大竹.新莊菜單103下W5" xfId="288"/>
    <cellStyle name="好_大竹103.12月菜單_大竹.新莊菜單103下W5_大竹.新莊菜單103下W13 (1)" xfId="289"/>
    <cellStyle name="好_大竹103.12月菜單_大竹.新莊菜單103下W5_大竹.新莊菜單103下W8 (1)" xfId="290"/>
    <cellStyle name="好_大竹103.12月菜單_大竹.新莊菜單103下W5_大竹.新莊菜單103下W8 (1)_大竹.新莊菜單103下W13 (1)" xfId="291"/>
    <cellStyle name="好_大竹103.12月菜單_大竹.新莊菜單103下W5_大竹.新莊菜單103下W8 (1)_大竹.新莊菜單103下W9" xfId="292"/>
    <cellStyle name="好_大竹103.12月菜單_大竹.新莊菜單103下W5_大竹.新莊菜單103下W8 (1)_大竹.新莊菜單103下W9 (1)" xfId="293"/>
    <cellStyle name="好_大竹103.12月菜單_大竹.新莊菜單103下W5_大竹.新莊菜單103下W8 (1)_大竹.新莊菜單103下W9 (1)_大竹.新莊菜單103下W13 (1)" xfId="294"/>
    <cellStyle name="好_大竹103.12月菜單_大竹.新莊菜單103下W5_大竹.新莊菜單103下W8 (1)_大竹.新莊菜單103下W9_大竹.新莊菜單103下W13 (1)" xfId="295"/>
    <cellStyle name="好_大竹103.12月菜單_大竹.新莊菜單103下W5_大竹.新莊菜單103下W9" xfId="296"/>
    <cellStyle name="好_大竹103.12月菜單_大竹.新莊菜單103下W5_大竹.新莊菜單103下W9 (1)" xfId="297"/>
    <cellStyle name="好_大竹103.12月菜單_大竹.新莊菜單103下W5_大竹.新莊菜單103下W9 (1)_大竹.新莊菜單103下W13 (1)" xfId="298"/>
    <cellStyle name="好_大竹103.12月菜單_大竹.新莊菜單103下W5_大竹.新莊菜單103下W9_大竹.新莊菜單103下W13 (1)" xfId="299"/>
    <cellStyle name="好_大竹103.12月菜單_大竹.新莊菜單103下W8 (1)" xfId="300"/>
    <cellStyle name="好_大竹103.12月菜單_大竹.新莊菜單103下W8 (1)_大竹.新莊菜單103下W13 (1)" xfId="301"/>
    <cellStyle name="好_大竹103.12月菜單_大竹.新莊菜單103下W8 (1)_大竹.新莊菜單103下W9" xfId="302"/>
    <cellStyle name="好_大竹103.12月菜單_大竹.新莊菜單103下W8 (1)_大竹.新莊菜單103下W9 (1)" xfId="303"/>
    <cellStyle name="好_大竹103.12月菜單_大竹.新莊菜單103下W8 (1)_大竹.新莊菜單103下W9 (1)_大竹.新莊菜單103下W13 (1)" xfId="304"/>
    <cellStyle name="好_大竹103.12月菜單_大竹.新莊菜單103下W8 (1)_大竹.新莊菜單103下W9_大竹.新莊菜單103下W13 (1)" xfId="305"/>
    <cellStyle name="好_大竹103.12月菜單_大竹.新莊菜單103下W9" xfId="306"/>
    <cellStyle name="好_大竹103.12月菜單_大竹.新莊菜單103下W9 (1)" xfId="307"/>
    <cellStyle name="好_大竹103.12月菜單_大竹.新莊菜單103下W9 (1)_大竹.新莊菜單103下W13 (1)" xfId="308"/>
    <cellStyle name="好_大竹103.12月菜單_大竹.新莊菜單103下W9_大竹.新莊菜單103下W13 (1)" xfId="309"/>
    <cellStyle name="好_大竹103.12月菜單_大竹104.0105-0109(W19)" xfId="310"/>
    <cellStyle name="好_大竹103.12月菜單_大竹104.0105-0109(W19)_大竹.新莊菜單103下W13 (1)" xfId="311"/>
    <cellStyle name="好_大竹103.12月菜單_大竹104.0105-0109(W19)_大竹.新莊菜單103下W5" xfId="312"/>
    <cellStyle name="好_大竹103.12月菜單_大竹104.0105-0109(W19)_大竹.新莊菜單103下W5_大竹.新莊菜單103下W13 (1)" xfId="313"/>
    <cellStyle name="好_大竹103.12月菜單_大竹104.0105-0109(W19)_大竹.新莊菜單103下W5_大竹.新莊菜單103下W8 (1)" xfId="314"/>
    <cellStyle name="好_大竹103.12月菜單_大竹104.0105-0109(W19)_大竹.新莊菜單103下W5_大竹.新莊菜單103下W8 (1)_大竹.新莊菜單103下W13 (1)" xfId="315"/>
    <cellStyle name="好_大竹103.12月菜單_大竹104.0105-0109(W19)_大竹.新莊菜單103下W5_大竹.新莊菜單103下W8 (1)_大竹.新莊菜單103下W9" xfId="316"/>
    <cellStyle name="好_大竹103.12月菜單_大竹104.0105-0109(W19)_大竹.新莊菜單103下W5_大竹.新莊菜單103下W8 (1)_大竹.新莊菜單103下W9 (1)" xfId="317"/>
    <cellStyle name="好_大竹103.12月菜單_大竹104.0105-0109(W19)_大竹.新莊菜單103下W5_大竹.新莊菜單103下W8 (1)_大竹.新莊菜單103下W9 (1)_大竹.新莊菜單103下W13 (1)" xfId="318"/>
    <cellStyle name="好_大竹103.12月菜單_大竹104.0105-0109(W19)_大竹.新莊菜單103下W5_大竹.新莊菜單103下W8 (1)_大竹.新莊菜單103下W9_大竹.新莊菜單103下W13 (1)" xfId="319"/>
    <cellStyle name="好_大竹103.12月菜單_大竹104.0105-0109(W19)_大竹.新莊菜單103下W5_大竹.新莊菜單103下W9" xfId="320"/>
    <cellStyle name="好_大竹103.12月菜單_大竹104.0105-0109(W19)_大竹.新莊菜單103下W5_大竹.新莊菜單103下W9 (1)" xfId="321"/>
    <cellStyle name="好_大竹103.12月菜單_大竹104.0105-0109(W19)_大竹.新莊菜單103下W5_大竹.新莊菜單103下W9 (1)_大竹.新莊菜單103下W13 (1)" xfId="322"/>
    <cellStyle name="好_大竹103.12月菜單_大竹104.0105-0109(W19)_大竹.新莊菜單103下W5_大竹.新莊菜單103下W9_大竹.新莊菜單103下W13 (1)" xfId="323"/>
    <cellStyle name="好_大竹103.12月菜單_大竹104.0105-0109(W19)_大竹.新莊菜單103下W8 (1)" xfId="324"/>
    <cellStyle name="好_大竹103.12月菜單_大竹104.0105-0109(W19)_大竹.新莊菜單103下W8 (1)_大竹.新莊菜單103下W13 (1)" xfId="325"/>
    <cellStyle name="好_大竹103.12月菜單_大竹104.0105-0109(W19)_大竹.新莊菜單103下W8 (1)_大竹.新莊菜單103下W9" xfId="326"/>
    <cellStyle name="好_大竹103.12月菜單_大竹104.0105-0109(W19)_大竹.新莊菜單103下W8 (1)_大竹.新莊菜單103下W9 (1)" xfId="327"/>
    <cellStyle name="好_大竹103.12月菜單_大竹104.0105-0109(W19)_大竹.新莊菜單103下W8 (1)_大竹.新莊菜單103下W9 (1)_大竹.新莊菜單103下W13 (1)" xfId="328"/>
    <cellStyle name="好_大竹103.12月菜單_大竹104.0105-0109(W19)_大竹.新莊菜單103下W8 (1)_大竹.新莊菜單103下W9_大竹.新莊菜單103下W13 (1)" xfId="329"/>
    <cellStyle name="好_大竹103.12月菜單_大竹104.0105-0109(W19)_大竹.新莊菜單103下W9" xfId="330"/>
    <cellStyle name="好_大竹103.12月菜單_大竹104.0105-0109(W19)_大竹.新莊菜單103下W9 (1)" xfId="331"/>
    <cellStyle name="好_大竹103.12月菜單_大竹104.0105-0109(W19)_大竹.新莊菜單103下W9 (1)_大竹.新莊菜單103下W13 (1)" xfId="332"/>
    <cellStyle name="好_大竹103.12月菜單_大竹104.0105-0109(W19)_大竹.新莊菜單103下W9_大竹.新莊菜單103下W13 (1)" xfId="333"/>
    <cellStyle name="好_大竹103.12月菜單_大竹104.0105-0109(W19)_大竹104.0112-0116(W20)" xfId="334"/>
    <cellStyle name="好_大竹103.12月菜單_大竹104.0105-0109(W19)_大竹104.0112-0116(W20)_大竹.新莊菜單103下W13 (1)" xfId="335"/>
    <cellStyle name="好_大竹103.12月菜單_大竹104.0105-0109(W19)_大竹104.0112-0116(W20)_大竹.新莊菜單103下W5" xfId="336"/>
    <cellStyle name="好_大竹103.12月菜單_大竹104.0105-0109(W19)_大竹104.0112-0116(W20)_大竹.新莊菜單103下W5_大竹.新莊菜單103下W13 (1)" xfId="337"/>
    <cellStyle name="好_大竹103.12月菜單_大竹104.0105-0109(W19)_大竹104.0112-0116(W20)_大竹.新莊菜單103下W5_大竹.新莊菜單103下W8 (1)" xfId="338"/>
    <cellStyle name="好_大竹103.12月菜單_大竹104.0105-0109(W19)_大竹104.0112-0116(W20)_大竹.新莊菜單103下W5_大竹.新莊菜單103下W8 (1)_大竹.新莊菜單103下W13 (1)" xfId="339"/>
    <cellStyle name="好_大竹103.12月菜單_大竹104.0105-0109(W19)_大竹104.0112-0116(W20)_大竹.新莊菜單103下W5_大竹.新莊菜單103下W8 (1)_大竹.新莊菜單103下W9" xfId="340"/>
    <cellStyle name="好_大竹103.12月菜單_大竹104.0105-0109(W19)_大竹104.0112-0116(W20)_大竹.新莊菜單103下W5_大竹.新莊菜單103下W8 (1)_大竹.新莊菜單103下W9 (1)" xfId="341"/>
    <cellStyle name="好_大竹103.12月菜單_大竹104.0105-0109(W19)_大竹104.0112-0116(W20)_大竹.新莊菜單103下W5_大竹.新莊菜單103下W8 (1)_大竹.新莊菜單103下W9 (1)_大竹.新莊菜單103下W13 (1)" xfId="342"/>
    <cellStyle name="好_大竹103.12月菜單_大竹104.0105-0109(W19)_大竹104.0112-0116(W20)_大竹.新莊菜單103下W5_大竹.新莊菜單103下W8 (1)_大竹.新莊菜單103下W9_大竹.新莊菜單103下W13 (1)" xfId="343"/>
    <cellStyle name="好_大竹103.12月菜單_大竹104.0105-0109(W19)_大竹104.0112-0116(W20)_大竹.新莊菜單103下W5_大竹.新莊菜單103下W9" xfId="344"/>
    <cellStyle name="好_大竹103.12月菜單_大竹104.0105-0109(W19)_大竹104.0112-0116(W20)_大竹.新莊菜單103下W5_大竹.新莊菜單103下W9 (1)" xfId="345"/>
    <cellStyle name="好_大竹103.12月菜單_大竹104.0105-0109(W19)_大竹104.0112-0116(W20)_大竹.新莊菜單103下W5_大竹.新莊菜單103下W9 (1)_大竹.新莊菜單103下W13 (1)" xfId="346"/>
    <cellStyle name="好_大竹103.12月菜單_大竹104.0105-0109(W19)_大竹104.0112-0116(W20)_大竹.新莊菜單103下W5_大竹.新莊菜單103下W9_大竹.新莊菜單103下W13 (1)" xfId="347"/>
    <cellStyle name="好_大竹103.12月菜單_大竹104.0105-0109(W19)_大竹104.0112-0116(W20)_大竹.新莊菜單103下W8 (1)" xfId="348"/>
    <cellStyle name="好_大竹103.12月菜單_大竹104.0105-0109(W19)_大竹104.0112-0116(W20)_大竹.新莊菜單103下W8 (1)_大竹.新莊菜單103下W13 (1)" xfId="349"/>
    <cellStyle name="好_大竹103.12月菜單_大竹104.0105-0109(W19)_大竹104.0112-0116(W20)_大竹.新莊菜單103下W8 (1)_大竹.新莊菜單103下W9" xfId="350"/>
    <cellStyle name="好_大竹103.12月菜單_大竹104.0105-0109(W19)_大竹104.0112-0116(W20)_大竹.新莊菜單103下W8 (1)_大竹.新莊菜單103下W9 (1)" xfId="351"/>
    <cellStyle name="好_大竹103.12月菜單_大竹104.0105-0109(W19)_大竹104.0112-0116(W20)_大竹.新莊菜單103下W8 (1)_大竹.新莊菜單103下W9 (1)_大竹.新莊菜單103下W13 (1)" xfId="352"/>
    <cellStyle name="好_大竹103.12月菜單_大竹104.0105-0109(W19)_大竹104.0112-0116(W20)_大竹.新莊菜單103下W8 (1)_大竹.新莊菜單103下W9_大竹.新莊菜單103下W13 (1)" xfId="353"/>
    <cellStyle name="好_大竹103.12月菜單_大竹104.0105-0109(W19)_大竹104.0112-0116(W20)_大竹.新莊菜單103下W9" xfId="354"/>
    <cellStyle name="好_大竹103.12月菜單_大竹104.0105-0109(W19)_大竹104.0112-0116(W20)_大竹.新莊菜單103下W9 (1)" xfId="355"/>
    <cellStyle name="好_大竹103.12月菜單_大竹104.0105-0109(W19)_大竹104.0112-0116(W20)_大竹.新莊菜單103下W9 (1)_大竹.新莊菜單103下W13 (1)" xfId="356"/>
    <cellStyle name="好_大竹103.12月菜單_大竹104.0105-0109(W19)_大竹104.0112-0116(W20)_大竹.新莊菜單103下W9_大竹.新莊菜單103下W13 (1)" xfId="357"/>
    <cellStyle name="好_大竹103.12月菜單_大竹104.0112-0116(W20)" xfId="358"/>
    <cellStyle name="好_大竹103.12月菜單_大竹104.0112-0116(W20)_大竹.新莊菜單103下W13 (1)" xfId="359"/>
    <cellStyle name="好_大竹103.12月菜單_大竹104.0112-0116(W20)_大竹.新莊菜單103下W5" xfId="360"/>
    <cellStyle name="好_大竹103.12月菜單_大竹104.0112-0116(W20)_大竹.新莊菜單103下W5_大竹.新莊菜單103下W13 (1)" xfId="361"/>
    <cellStyle name="好_大竹103.12月菜單_大竹104.0112-0116(W20)_大竹.新莊菜單103下W5_大竹.新莊菜單103下W8 (1)" xfId="362"/>
    <cellStyle name="好_大竹103.12月菜單_大竹104.0112-0116(W20)_大竹.新莊菜單103下W5_大竹.新莊菜單103下W8 (1)_大竹.新莊菜單103下W13 (1)" xfId="363"/>
    <cellStyle name="好_大竹103.12月菜單_大竹104.0112-0116(W20)_大竹.新莊菜單103下W5_大竹.新莊菜單103下W8 (1)_大竹.新莊菜單103下W9" xfId="364"/>
    <cellStyle name="好_大竹103.12月菜單_大竹104.0112-0116(W20)_大竹.新莊菜單103下W5_大竹.新莊菜單103下W8 (1)_大竹.新莊菜單103下W9 (1)" xfId="365"/>
    <cellStyle name="好_大竹103.12月菜單_大竹104.0112-0116(W20)_大竹.新莊菜單103下W5_大竹.新莊菜單103下W8 (1)_大竹.新莊菜單103下W9 (1)_大竹.新莊菜單103下W13 (1)" xfId="366"/>
    <cellStyle name="好_大竹103.12月菜單_大竹104.0112-0116(W20)_大竹.新莊菜單103下W5_大竹.新莊菜單103下W8 (1)_大竹.新莊菜單103下W9_大竹.新莊菜單103下W13 (1)" xfId="367"/>
    <cellStyle name="好_大竹103.12月菜單_大竹104.0112-0116(W20)_大竹.新莊菜單103下W5_大竹.新莊菜單103下W9" xfId="368"/>
    <cellStyle name="好_大竹103.12月菜單_大竹104.0112-0116(W20)_大竹.新莊菜單103下W5_大竹.新莊菜單103下W9 (1)" xfId="369"/>
    <cellStyle name="好_大竹103.12月菜單_大竹104.0112-0116(W20)_大竹.新莊菜單103下W5_大竹.新莊菜單103下W9 (1)_大竹.新莊菜單103下W13 (1)" xfId="370"/>
    <cellStyle name="好_大竹103.12月菜單_大竹104.0112-0116(W20)_大竹.新莊菜單103下W5_大竹.新莊菜單103下W9_大竹.新莊菜單103下W13 (1)" xfId="371"/>
    <cellStyle name="好_大竹103.12月菜單_大竹104.0112-0116(W20)_大竹.新莊菜單103下W8 (1)" xfId="372"/>
    <cellStyle name="好_大竹103.12月菜單_大竹104.0112-0116(W20)_大竹.新莊菜單103下W8 (1)_大竹.新莊菜單103下W13 (1)" xfId="373"/>
    <cellStyle name="好_大竹103.12月菜單_大竹104.0112-0116(W20)_大竹.新莊菜單103下W8 (1)_大竹.新莊菜單103下W9" xfId="374"/>
    <cellStyle name="好_大竹103.12月菜單_大竹104.0112-0116(W20)_大竹.新莊菜單103下W8 (1)_大竹.新莊菜單103下W9 (1)" xfId="375"/>
    <cellStyle name="好_大竹103.12月菜單_大竹104.0112-0116(W20)_大竹.新莊菜單103下W8 (1)_大竹.新莊菜單103下W9 (1)_大竹.新莊菜單103下W13 (1)" xfId="376"/>
    <cellStyle name="好_大竹103.12月菜單_大竹104.0112-0116(W20)_大竹.新莊菜單103下W8 (1)_大竹.新莊菜單103下W9_大竹.新莊菜單103下W13 (1)" xfId="377"/>
    <cellStyle name="好_大竹103.12月菜單_大竹104.0112-0116(W20)_大竹.新莊菜單103下W9" xfId="378"/>
    <cellStyle name="好_大竹103.12月菜單_大竹104.0112-0116(W20)_大竹.新莊菜單103下W9 (1)" xfId="379"/>
    <cellStyle name="好_大竹103.12月菜單_大竹104.0112-0116(W20)_大竹.新莊菜單103下W9 (1)_大竹.新莊菜單103下W13 (1)" xfId="380"/>
    <cellStyle name="好_大竹103.12月菜單_大竹104.0112-0116(W20)_大竹.新莊菜單103下W9_大竹.新莊菜單103下W13 (1)" xfId="381"/>
    <cellStyle name="好_大竹103.12月菜單L" xfId="382"/>
    <cellStyle name="好_大竹103.12月菜單L_大竹.新莊菜單103下W13 (1)" xfId="383"/>
    <cellStyle name="好_大竹103.12月菜單L_大竹.新莊菜單103下W5" xfId="384"/>
    <cellStyle name="好_大竹103.12月菜單L_大竹.新莊菜單103下W5_大竹.新莊菜單103下W13 (1)" xfId="385"/>
    <cellStyle name="好_大竹103.12月菜單L_大竹.新莊菜單103下W5_大竹.新莊菜單103下W8 (1)" xfId="386"/>
    <cellStyle name="好_大竹103.12月菜單L_大竹.新莊菜單103下W5_大竹.新莊菜單103下W8 (1)_大竹.新莊菜單103下W13 (1)" xfId="387"/>
    <cellStyle name="好_大竹103.12月菜單L_大竹.新莊菜單103下W5_大竹.新莊菜單103下W8 (1)_大竹.新莊菜單103下W9" xfId="388"/>
    <cellStyle name="好_大竹103.12月菜單L_大竹.新莊菜單103下W5_大竹.新莊菜單103下W8 (1)_大竹.新莊菜單103下W9 (1)" xfId="389"/>
    <cellStyle name="好_大竹103.12月菜單L_大竹.新莊菜單103下W5_大竹.新莊菜單103下W8 (1)_大竹.新莊菜單103下W9 (1)_大竹.新莊菜單103下W13 (1)" xfId="390"/>
    <cellStyle name="好_大竹103.12月菜單L_大竹.新莊菜單103下W5_大竹.新莊菜單103下W8 (1)_大竹.新莊菜單103下W9_大竹.新莊菜單103下W13 (1)" xfId="391"/>
    <cellStyle name="好_大竹103.12月菜單L_大竹.新莊菜單103下W5_大竹.新莊菜單103下W9" xfId="392"/>
    <cellStyle name="好_大竹103.12月菜單L_大竹.新莊菜單103下W5_大竹.新莊菜單103下W9 (1)" xfId="393"/>
    <cellStyle name="好_大竹103.12月菜單L_大竹.新莊菜單103下W5_大竹.新莊菜單103下W9 (1)_大竹.新莊菜單103下W13 (1)" xfId="394"/>
    <cellStyle name="好_大竹103.12月菜單L_大竹.新莊菜單103下W5_大竹.新莊菜單103下W9_大竹.新莊菜單103下W13 (1)" xfId="395"/>
    <cellStyle name="好_大竹103.12月菜單L_大竹.新莊菜單103下W8 (1)" xfId="396"/>
    <cellStyle name="好_大竹103.12月菜單L_大竹.新莊菜單103下W8 (1)_大竹.新莊菜單103下W13 (1)" xfId="397"/>
    <cellStyle name="好_大竹103.12月菜單L_大竹.新莊菜單103下W8 (1)_大竹.新莊菜單103下W9" xfId="398"/>
    <cellStyle name="好_大竹103.12月菜單L_大竹.新莊菜單103下W8 (1)_大竹.新莊菜單103下W9 (1)" xfId="399"/>
    <cellStyle name="好_大竹103.12月菜單L_大竹.新莊菜單103下W8 (1)_大竹.新莊菜單103下W9 (1)_大竹.新莊菜單103下W13 (1)" xfId="400"/>
    <cellStyle name="好_大竹103.12月菜單L_大竹.新莊菜單103下W8 (1)_大竹.新莊菜單103下W9_大竹.新莊菜單103下W13 (1)" xfId="401"/>
    <cellStyle name="好_大竹103.12月菜單L_大竹.新莊菜單103下W9" xfId="402"/>
    <cellStyle name="好_大竹103.12月菜單L_大竹.新莊菜單103下W9 (1)" xfId="403"/>
    <cellStyle name="好_大竹103.12月菜單L_大竹.新莊菜單103下W9 (1)_大竹.新莊菜單103下W13 (1)" xfId="404"/>
    <cellStyle name="好_大竹103.12月菜單L_大竹.新莊菜單103下W9_大竹.新莊菜單103下W13 (1)" xfId="405"/>
    <cellStyle name="好_大竹103.12月菜單L_大竹104.0105-0109(W19)" xfId="406"/>
    <cellStyle name="好_大竹103.12月菜單L_大竹104.0105-0109(W19)_大竹.新莊菜單103下W13 (1)" xfId="407"/>
    <cellStyle name="好_大竹103.12月菜單L_大竹104.0105-0109(W19)_大竹.新莊菜單103下W5" xfId="408"/>
    <cellStyle name="好_大竹103.12月菜單L_大竹104.0105-0109(W19)_大竹.新莊菜單103下W5_大竹.新莊菜單103下W13 (1)" xfId="409"/>
    <cellStyle name="好_大竹103.12月菜單L_大竹104.0105-0109(W19)_大竹.新莊菜單103下W5_大竹.新莊菜單103下W8 (1)" xfId="410"/>
    <cellStyle name="好_大竹103.12月菜單L_大竹104.0105-0109(W19)_大竹.新莊菜單103下W5_大竹.新莊菜單103下W8 (1)_大竹.新莊菜單103下W13 (1)" xfId="411"/>
    <cellStyle name="好_大竹103.12月菜單L_大竹104.0105-0109(W19)_大竹.新莊菜單103下W5_大竹.新莊菜單103下W8 (1)_大竹.新莊菜單103下W9" xfId="412"/>
    <cellStyle name="好_大竹103.12月菜單L_大竹104.0105-0109(W19)_大竹.新莊菜單103下W5_大竹.新莊菜單103下W8 (1)_大竹.新莊菜單103下W9 (1)" xfId="413"/>
    <cellStyle name="好_大竹103.12月菜單L_大竹104.0105-0109(W19)_大竹.新莊菜單103下W5_大竹.新莊菜單103下W8 (1)_大竹.新莊菜單103下W9 (1)_大竹.新莊菜單103下W13 (1)" xfId="414"/>
    <cellStyle name="好_大竹103.12月菜單L_大竹104.0105-0109(W19)_大竹.新莊菜單103下W5_大竹.新莊菜單103下W8 (1)_大竹.新莊菜單103下W9_大竹.新莊菜單103下W13 (1)" xfId="415"/>
    <cellStyle name="好_大竹103.12月菜單L_大竹104.0105-0109(W19)_大竹.新莊菜單103下W5_大竹.新莊菜單103下W9" xfId="416"/>
    <cellStyle name="好_大竹103.12月菜單L_大竹104.0105-0109(W19)_大竹.新莊菜單103下W5_大竹.新莊菜單103下W9 (1)" xfId="417"/>
    <cellStyle name="好_大竹103.12月菜單L_大竹104.0105-0109(W19)_大竹.新莊菜單103下W5_大竹.新莊菜單103下W9 (1)_大竹.新莊菜單103下W13 (1)" xfId="418"/>
    <cellStyle name="好_大竹103.12月菜單L_大竹104.0105-0109(W19)_大竹.新莊菜單103下W5_大竹.新莊菜單103下W9_大竹.新莊菜單103下W13 (1)" xfId="419"/>
    <cellStyle name="好_大竹103.12月菜單L_大竹104.0105-0109(W19)_大竹.新莊菜單103下W8 (1)" xfId="420"/>
    <cellStyle name="好_大竹103.12月菜單L_大竹104.0105-0109(W19)_大竹.新莊菜單103下W8 (1)_大竹.新莊菜單103下W13 (1)" xfId="421"/>
    <cellStyle name="好_大竹103.12月菜單L_大竹104.0105-0109(W19)_大竹.新莊菜單103下W8 (1)_大竹.新莊菜單103下W9" xfId="422"/>
    <cellStyle name="好_大竹103.12月菜單L_大竹104.0105-0109(W19)_大竹.新莊菜單103下W8 (1)_大竹.新莊菜單103下W9 (1)" xfId="423"/>
    <cellStyle name="好_大竹103.12月菜單L_大竹104.0105-0109(W19)_大竹.新莊菜單103下W8 (1)_大竹.新莊菜單103下W9 (1)_大竹.新莊菜單103下W13 (1)" xfId="424"/>
    <cellStyle name="好_大竹103.12月菜單L_大竹104.0105-0109(W19)_大竹.新莊菜單103下W8 (1)_大竹.新莊菜單103下W9_大竹.新莊菜單103下W13 (1)" xfId="425"/>
    <cellStyle name="好_大竹103.12月菜單L_大竹104.0105-0109(W19)_大竹.新莊菜單103下W9" xfId="426"/>
    <cellStyle name="好_大竹103.12月菜單L_大竹104.0105-0109(W19)_大竹.新莊菜單103下W9 (1)" xfId="427"/>
    <cellStyle name="好_大竹103.12月菜單L_大竹104.0105-0109(W19)_大竹.新莊菜單103下W9 (1)_大竹.新莊菜單103下W13 (1)" xfId="428"/>
    <cellStyle name="好_大竹103.12月菜單L_大竹104.0105-0109(W19)_大竹.新莊菜單103下W9_大竹.新莊菜單103下W13 (1)" xfId="429"/>
    <cellStyle name="好_大竹103.12月菜單L_大竹104.0105-0109(W19)_大竹104.0112-0116(W20)" xfId="430"/>
    <cellStyle name="好_大竹103.12月菜單L_大竹104.0105-0109(W19)_大竹104.0112-0116(W20)_大竹.新莊菜單103下W13 (1)" xfId="431"/>
    <cellStyle name="好_大竹103.12月菜單L_大竹104.0105-0109(W19)_大竹104.0112-0116(W20)_大竹.新莊菜單103下W5" xfId="432"/>
    <cellStyle name="好_大竹103.12月菜單L_大竹104.0105-0109(W19)_大竹104.0112-0116(W20)_大竹.新莊菜單103下W5_大竹.新莊菜單103下W13 (1)" xfId="433"/>
    <cellStyle name="好_大竹103.12月菜單L_大竹104.0105-0109(W19)_大竹104.0112-0116(W20)_大竹.新莊菜單103下W5_大竹.新莊菜單103下W8 (1)" xfId="434"/>
    <cellStyle name="好_大竹103.12月菜單L_大竹104.0105-0109(W19)_大竹104.0112-0116(W20)_大竹.新莊菜單103下W5_大竹.新莊菜單103下W8 (1)_大竹.新莊菜單103下W13 (1)" xfId="435"/>
    <cellStyle name="好_大竹103.12月菜單L_大竹104.0105-0109(W19)_大竹104.0112-0116(W20)_大竹.新莊菜單103下W5_大竹.新莊菜單103下W8 (1)_大竹.新莊菜單103下W9" xfId="436"/>
    <cellStyle name="好_大竹103.12月菜單L_大竹104.0105-0109(W19)_大竹104.0112-0116(W20)_大竹.新莊菜單103下W5_大竹.新莊菜單103下W8 (1)_大竹.新莊菜單103下W9 (1)" xfId="437"/>
    <cellStyle name="好_大竹103.12月菜單L_大竹104.0105-0109(W19)_大竹104.0112-0116(W20)_大竹.新莊菜單103下W5_大竹.新莊菜單103下W8 (1)_大竹.新莊菜單103下W9 (1)_大竹.新莊菜單103下W13 (1)" xfId="438"/>
    <cellStyle name="好_大竹103.12月菜單L_大竹104.0105-0109(W19)_大竹104.0112-0116(W20)_大竹.新莊菜單103下W5_大竹.新莊菜單103下W8 (1)_大竹.新莊菜單103下W9_大竹.新莊菜單103下W13 (1)" xfId="439"/>
    <cellStyle name="好_大竹103.12月菜單L_大竹104.0105-0109(W19)_大竹104.0112-0116(W20)_大竹.新莊菜單103下W5_大竹.新莊菜單103下W9" xfId="440"/>
    <cellStyle name="好_大竹103.12月菜單L_大竹104.0105-0109(W19)_大竹104.0112-0116(W20)_大竹.新莊菜單103下W5_大竹.新莊菜單103下W9 (1)" xfId="441"/>
    <cellStyle name="好_大竹103.12月菜單L_大竹104.0105-0109(W19)_大竹104.0112-0116(W20)_大竹.新莊菜單103下W5_大竹.新莊菜單103下W9 (1)_大竹.新莊菜單103下W13 (1)" xfId="442"/>
    <cellStyle name="好_大竹103.12月菜單L_大竹104.0105-0109(W19)_大竹104.0112-0116(W20)_大竹.新莊菜單103下W5_大竹.新莊菜單103下W9_大竹.新莊菜單103下W13 (1)" xfId="443"/>
    <cellStyle name="好_大竹103.12月菜單L_大竹104.0105-0109(W19)_大竹104.0112-0116(W20)_大竹.新莊菜單103下W8 (1)" xfId="444"/>
    <cellStyle name="好_大竹103.12月菜單L_大竹104.0105-0109(W19)_大竹104.0112-0116(W20)_大竹.新莊菜單103下W8 (1)_大竹.新莊菜單103下W13 (1)" xfId="445"/>
    <cellStyle name="好_大竹103.12月菜單L_大竹104.0105-0109(W19)_大竹104.0112-0116(W20)_大竹.新莊菜單103下W8 (1)_大竹.新莊菜單103下W9" xfId="446"/>
    <cellStyle name="好_大竹103.12月菜單L_大竹104.0105-0109(W19)_大竹104.0112-0116(W20)_大竹.新莊菜單103下W8 (1)_大竹.新莊菜單103下W9 (1)" xfId="447"/>
    <cellStyle name="好_大竹103.12月菜單L_大竹104.0105-0109(W19)_大竹104.0112-0116(W20)_大竹.新莊菜單103下W8 (1)_大竹.新莊菜單103下W9 (1)_大竹.新莊菜單103下W13 (1)" xfId="448"/>
    <cellStyle name="好_大竹103.12月菜單L_大竹104.0105-0109(W19)_大竹104.0112-0116(W20)_大竹.新莊菜單103下W8 (1)_大竹.新莊菜單103下W9_大竹.新莊菜單103下W13 (1)" xfId="449"/>
    <cellStyle name="好_大竹103.12月菜單L_大竹104.0105-0109(W19)_大竹104.0112-0116(W20)_大竹.新莊菜單103下W9" xfId="450"/>
    <cellStyle name="好_大竹103.12月菜單L_大竹104.0105-0109(W19)_大竹104.0112-0116(W20)_大竹.新莊菜單103下W9 (1)" xfId="451"/>
    <cellStyle name="好_大竹103.12月菜單L_大竹104.0105-0109(W19)_大竹104.0112-0116(W20)_大竹.新莊菜單103下W9 (1)_大竹.新莊菜單103下W13 (1)" xfId="452"/>
    <cellStyle name="好_大竹103.12月菜單L_大竹104.0105-0109(W19)_大竹104.0112-0116(W20)_大竹.新莊菜單103下W9_大竹.新莊菜單103下W13 (1)" xfId="453"/>
    <cellStyle name="好_大竹103.12月菜單L_大竹104.0112-0116(W20)" xfId="454"/>
    <cellStyle name="好_大竹103.12月菜單L_大竹104.0112-0116(W20)_大竹.新莊菜單103下W13 (1)" xfId="455"/>
    <cellStyle name="好_大竹103.12月菜單L_大竹104.0112-0116(W20)_大竹.新莊菜單103下W5" xfId="456"/>
    <cellStyle name="好_大竹103.12月菜單L_大竹104.0112-0116(W20)_大竹.新莊菜單103下W5_大竹.新莊菜單103下W13 (1)" xfId="457"/>
    <cellStyle name="好_大竹103.12月菜單L_大竹104.0112-0116(W20)_大竹.新莊菜單103下W5_大竹.新莊菜單103下W8 (1)" xfId="458"/>
    <cellStyle name="好_大竹103.12月菜單L_大竹104.0112-0116(W20)_大竹.新莊菜單103下W5_大竹.新莊菜單103下W8 (1)_大竹.新莊菜單103下W13 (1)" xfId="459"/>
    <cellStyle name="好_大竹103.12月菜單L_大竹104.0112-0116(W20)_大竹.新莊菜單103下W5_大竹.新莊菜單103下W8 (1)_大竹.新莊菜單103下W9" xfId="460"/>
    <cellStyle name="好_大竹103.12月菜單L_大竹104.0112-0116(W20)_大竹.新莊菜單103下W5_大竹.新莊菜單103下W8 (1)_大竹.新莊菜單103下W9 (1)" xfId="461"/>
    <cellStyle name="好_大竹103.12月菜單L_大竹104.0112-0116(W20)_大竹.新莊菜單103下W5_大竹.新莊菜單103下W8 (1)_大竹.新莊菜單103下W9 (1)_大竹.新莊菜單103下W13 (1)" xfId="462"/>
    <cellStyle name="好_大竹103.12月菜單L_大竹104.0112-0116(W20)_大竹.新莊菜單103下W5_大竹.新莊菜單103下W8 (1)_大竹.新莊菜單103下W9_大竹.新莊菜單103下W13 (1)" xfId="463"/>
    <cellStyle name="好_大竹103.12月菜單L_大竹104.0112-0116(W20)_大竹.新莊菜單103下W5_大竹.新莊菜單103下W9" xfId="464"/>
    <cellStyle name="好_大竹103.12月菜單L_大竹104.0112-0116(W20)_大竹.新莊菜單103下W5_大竹.新莊菜單103下W9 (1)" xfId="465"/>
    <cellStyle name="好_大竹103.12月菜單L_大竹104.0112-0116(W20)_大竹.新莊菜單103下W5_大竹.新莊菜單103下W9 (1)_大竹.新莊菜單103下W13 (1)" xfId="466"/>
    <cellStyle name="好_大竹103.12月菜單L_大竹104.0112-0116(W20)_大竹.新莊菜單103下W5_大竹.新莊菜單103下W9_大竹.新莊菜單103下W13 (1)" xfId="467"/>
    <cellStyle name="好_大竹103.12月菜單L_大竹104.0112-0116(W20)_大竹.新莊菜單103下W8 (1)" xfId="468"/>
    <cellStyle name="好_大竹103.12月菜單L_大竹104.0112-0116(W20)_大竹.新莊菜單103下W8 (1)_大竹.新莊菜單103下W13 (1)" xfId="469"/>
    <cellStyle name="好_大竹103.12月菜單L_大竹104.0112-0116(W20)_大竹.新莊菜單103下W8 (1)_大竹.新莊菜單103下W9" xfId="470"/>
    <cellStyle name="好_大竹103.12月菜單L_大竹104.0112-0116(W20)_大竹.新莊菜單103下W8 (1)_大竹.新莊菜單103下W9 (1)" xfId="471"/>
    <cellStyle name="好_大竹103.12月菜單L_大竹104.0112-0116(W20)_大竹.新莊菜單103下W8 (1)_大竹.新莊菜單103下W9 (1)_大竹.新莊菜單103下W13 (1)" xfId="472"/>
    <cellStyle name="好_大竹103.12月菜單L_大竹104.0112-0116(W20)_大竹.新莊菜單103下W8 (1)_大竹.新莊菜單103下W9_大竹.新莊菜單103下W13 (1)" xfId="473"/>
    <cellStyle name="好_大竹103.12月菜單L_大竹104.0112-0116(W20)_大竹.新莊菜單103下W9" xfId="474"/>
    <cellStyle name="好_大竹103.12月菜單L_大竹104.0112-0116(W20)_大竹.新莊菜單103下W9 (1)" xfId="475"/>
    <cellStyle name="好_大竹103.12月菜單L_大竹104.0112-0116(W20)_大竹.新莊菜單103下W9 (1)_大竹.新莊菜單103下W13 (1)" xfId="476"/>
    <cellStyle name="好_大竹103.12月菜單L_大竹104.0112-0116(W20)_大竹.新莊菜單103下W9_大竹.新莊菜單103下W13 (1)" xfId="477"/>
    <cellStyle name="好_大竹104.0224-0226(w1)" xfId="478"/>
    <cellStyle name="好_大竹104.0224-0226(w1)_大竹.新莊菜單103下W13 (1)" xfId="479"/>
    <cellStyle name="好_大竹104.0224-0226(w1)_大竹.新莊菜單103下W5" xfId="480"/>
    <cellStyle name="好_大竹104.0224-0226(w1)_大竹.新莊菜單103下W5_大竹.新莊菜單103下W13 (1)" xfId="481"/>
    <cellStyle name="好_大竹104.0224-0226(w1)_大竹.新莊菜單103下W5_大竹.新莊菜單103下W8 (1)" xfId="482"/>
    <cellStyle name="好_大竹104.0224-0226(w1)_大竹.新莊菜單103下W5_大竹.新莊菜單103下W8 (1)_大竹.新莊菜單103下W13 (1)" xfId="483"/>
    <cellStyle name="好_大竹104.0224-0226(w1)_大竹.新莊菜單103下W5_大竹.新莊菜單103下W8 (1)_大竹.新莊菜單103下W9" xfId="484"/>
    <cellStyle name="好_大竹104.0224-0226(w1)_大竹.新莊菜單103下W5_大竹.新莊菜單103下W8 (1)_大竹.新莊菜單103下W9 (1)" xfId="485"/>
    <cellStyle name="好_大竹104.0224-0226(w1)_大竹.新莊菜單103下W5_大竹.新莊菜單103下W8 (1)_大竹.新莊菜單103下W9 (1)_大竹.新莊菜單103下W13 (1)" xfId="486"/>
    <cellStyle name="好_大竹104.0224-0226(w1)_大竹.新莊菜單103下W5_大竹.新莊菜單103下W8 (1)_大竹.新莊菜單103下W9_大竹.新莊菜單103下W13 (1)" xfId="487"/>
    <cellStyle name="好_大竹104.0224-0226(w1)_大竹.新莊菜單103下W5_大竹.新莊菜單103下W9" xfId="488"/>
    <cellStyle name="好_大竹104.0224-0226(w1)_大竹.新莊菜單103下W5_大竹.新莊菜單103下W9 (1)" xfId="489"/>
    <cellStyle name="好_大竹104.0224-0226(w1)_大竹.新莊菜單103下W5_大竹.新莊菜單103下W9 (1)_大竹.新莊菜單103下W13 (1)" xfId="490"/>
    <cellStyle name="好_大竹104.0224-0226(w1)_大竹.新莊菜單103下W5_大竹.新莊菜單103下W9_大竹.新莊菜單103下W13 (1)" xfId="491"/>
    <cellStyle name="好_大竹104.0224-0226(w1)_大竹.新莊菜單103下W8 (1)" xfId="492"/>
    <cellStyle name="好_大竹104.0224-0226(w1)_大竹.新莊菜單103下W8 (1)_大竹.新莊菜單103下W13 (1)" xfId="493"/>
    <cellStyle name="好_大竹104.0224-0226(w1)_大竹.新莊菜單103下W8 (1)_大竹.新莊菜單103下W9" xfId="494"/>
    <cellStyle name="好_大竹104.0224-0226(w1)_大竹.新莊菜單103下W8 (1)_大竹.新莊菜單103下W9 (1)" xfId="495"/>
    <cellStyle name="好_大竹104.0224-0226(w1)_大竹.新莊菜單103下W8 (1)_大竹.新莊菜單103下W9 (1)_大竹.新莊菜單103下W13 (1)" xfId="496"/>
    <cellStyle name="好_大竹104.0224-0226(w1)_大竹.新莊菜單103下W8 (1)_大竹.新莊菜單103下W9_大竹.新莊菜單103下W13 (1)" xfId="497"/>
    <cellStyle name="好_大竹104.0224-0226(w1)_大竹.新莊菜單103下W9" xfId="498"/>
    <cellStyle name="好_大竹104.0224-0226(w1)_大竹.新莊菜單103下W9 (1)" xfId="499"/>
    <cellStyle name="好_大竹104.0224-0226(w1)_大竹.新莊菜單103下W9 (1)_大竹.新莊菜單103下W13 (1)" xfId="500"/>
    <cellStyle name="好_大竹104.0224-0226(w1)_大竹.新莊菜單103下W9_大竹.新莊菜單103下W13 (1)" xfId="501"/>
    <cellStyle name="好_大竹104.0224-0226(w1)二修" xfId="502"/>
    <cellStyle name="好_大竹104.0224-0226(w1)二修_大竹.新莊菜單103下W13 (1)" xfId="503"/>
    <cellStyle name="好_大竹104.0224-0226(w1)二修_大竹.新莊菜單103下W5" xfId="504"/>
    <cellStyle name="好_大竹104.0224-0226(w1)二修_大竹.新莊菜單103下W5_大竹.新莊菜單103下W13 (1)" xfId="505"/>
    <cellStyle name="好_大竹104.0224-0226(w1)二修_大竹.新莊菜單103下W5_大竹.新莊菜單103下W8 (1)" xfId="506"/>
    <cellStyle name="好_大竹104.0224-0226(w1)二修_大竹.新莊菜單103下W5_大竹.新莊菜單103下W8 (1)_大竹.新莊菜單103下W13 (1)" xfId="507"/>
    <cellStyle name="好_大竹104.0224-0226(w1)二修_大竹.新莊菜單103下W5_大竹.新莊菜單103下W8 (1)_大竹.新莊菜單103下W9" xfId="508"/>
    <cellStyle name="好_大竹104.0224-0226(w1)二修_大竹.新莊菜單103下W5_大竹.新莊菜單103下W8 (1)_大竹.新莊菜單103下W9 (1)" xfId="509"/>
    <cellStyle name="好_大竹104.0224-0226(w1)二修_大竹.新莊菜單103下W5_大竹.新莊菜單103下W8 (1)_大竹.新莊菜單103下W9 (1)_大竹.新莊菜單103下W13 (1)" xfId="510"/>
    <cellStyle name="好_大竹104.0224-0226(w1)二修_大竹.新莊菜單103下W5_大竹.新莊菜單103下W8 (1)_大竹.新莊菜單103下W9_大竹.新莊菜單103下W13 (1)" xfId="511"/>
    <cellStyle name="好_大竹104.0224-0226(w1)二修_大竹.新莊菜單103下W5_大竹.新莊菜單103下W9" xfId="512"/>
    <cellStyle name="好_大竹104.0224-0226(w1)二修_大竹.新莊菜單103下W5_大竹.新莊菜單103下W9 (1)" xfId="513"/>
    <cellStyle name="好_大竹104.0224-0226(w1)二修_大竹.新莊菜單103下W5_大竹.新莊菜單103下W9 (1)_大竹.新莊菜單103下W13 (1)" xfId="514"/>
    <cellStyle name="好_大竹104.0224-0226(w1)二修_大竹.新莊菜單103下W5_大竹.新莊菜單103下W9_大竹.新莊菜單103下W13 (1)" xfId="515"/>
    <cellStyle name="好_大竹104.0224-0226(w1)二修_大竹.新莊菜單103下W8 (1)" xfId="516"/>
    <cellStyle name="好_大竹104.0224-0226(w1)二修_大竹.新莊菜單103下W8 (1)_大竹.新莊菜單103下W13 (1)" xfId="517"/>
    <cellStyle name="好_大竹104.0224-0226(w1)二修_大竹.新莊菜單103下W8 (1)_大竹.新莊菜單103下W9" xfId="518"/>
    <cellStyle name="好_大竹104.0224-0226(w1)二修_大竹.新莊菜單103下W8 (1)_大竹.新莊菜單103下W9 (1)" xfId="519"/>
    <cellStyle name="好_大竹104.0224-0226(w1)二修_大竹.新莊菜單103下W8 (1)_大竹.新莊菜單103下W9 (1)_大竹.新莊菜單103下W13 (1)" xfId="520"/>
    <cellStyle name="好_大竹104.0224-0226(w1)二修_大竹.新莊菜單103下W8 (1)_大竹.新莊菜單103下W9_大竹.新莊菜單103下W13 (1)" xfId="521"/>
    <cellStyle name="好_大竹104.0224-0226(w1)二修_大竹.新莊菜單103下W9" xfId="522"/>
    <cellStyle name="好_大竹104.0224-0226(w1)二修_大竹.新莊菜單103下W9 (1)" xfId="523"/>
    <cellStyle name="好_大竹104.0224-0226(w1)二修_大竹.新莊菜單103下W9 (1)_大竹.新莊菜單103下W13 (1)" xfId="524"/>
    <cellStyle name="好_大竹104.0224-0226(w1)二修_大竹.新莊菜單103下W9_大竹.新莊菜單103下W13 (1)" xfId="525"/>
    <cellStyle name="好_大竹104.4月-葷月菜單0325修" xfId="526"/>
    <cellStyle name="好_大竹104.4月-葷月菜單0325修_大竹.新莊菜單103下W13 (1)" xfId="527"/>
    <cellStyle name="好_大竹104.4月-葷月菜單0325修_大竹.新莊菜單103下W8 (1)" xfId="528"/>
    <cellStyle name="好_大竹104.4月-葷月菜單0325修_大竹.新莊菜單103下W8 (1)_大竹.新莊菜單103下W13 (1)" xfId="529"/>
    <cellStyle name="好_大竹104.4月-葷月菜單0325修_大竹.新莊菜單103下W8 (1)_大竹.新莊菜單103下W9" xfId="530"/>
    <cellStyle name="好_大竹104.4月-葷月菜單0325修_大竹.新莊菜單103下W8 (1)_大竹.新莊菜單103下W9 (1)" xfId="531"/>
    <cellStyle name="好_大竹104.4月-葷月菜單0325修_大竹.新莊菜單103下W8 (1)_大竹.新莊菜單103下W9 (1)_大竹.新莊菜單103下W13 (1)" xfId="532"/>
    <cellStyle name="好_大竹104.4月-葷月菜單0325修_大竹.新莊菜單103下W8 (1)_大竹.新莊菜單103下W9_大竹.新莊菜單103下W13 (1)" xfId="533"/>
    <cellStyle name="好_大竹104.4月-葷月菜單0325修_大竹.新莊菜單103下W9" xfId="534"/>
    <cellStyle name="好_大竹104.4月-葷月菜單0325修_大竹.新莊菜單103下W9 (1)" xfId="535"/>
    <cellStyle name="好_大竹104.4月-葷月菜單0325修_大竹.新莊菜單103下W9 (1)_大竹.新莊菜單103下W13 (1)" xfId="536"/>
    <cellStyle name="好_大竹104.4月-葷月菜單0325修_大竹.新莊菜單103下W9_大竹.新莊菜單103下W13 (1)" xfId="537"/>
    <cellStyle name="好_大竹104.5月菜單三版 (1)" xfId="538"/>
    <cellStyle name="好_大竹104.5月菜單三版 (1)_大竹.新莊菜單103下W13 (1)" xfId="539"/>
    <cellStyle name="好_中山102.6月菜單" xfId="540"/>
    <cellStyle name="好_中山102.6月菜單 2" xfId="541"/>
    <cellStyle name="好_中山102.6月菜單_10409月菜單" xfId="542"/>
    <cellStyle name="好_中山102.6月菜單_104年9月大竹.新莊國小月菜單" xfId="543"/>
    <cellStyle name="好_中山102.6月菜單_104年9月大竹.新莊國小月菜單(0831修)" xfId="544"/>
    <cellStyle name="好_中山102.6月菜單_104年9月大竹.新莊國小月菜單(修)" xfId="545"/>
    <cellStyle name="好_中山102.6月菜單_105年1&amp;2月大竹.新莊國小月菜單  (1)" xfId="546"/>
    <cellStyle name="好_中山102.6月菜單_105年1&amp;2月大竹.新莊國小月菜單  (2)" xfId="547"/>
    <cellStyle name="好_中山102.6月菜單_Book1" xfId="548"/>
    <cellStyle name="好_中山102.6月菜單_Book1_大竹.新莊菜單103下W13 (1)" xfId="549"/>
    <cellStyle name="好_中山102.6月菜單_Book1_大竹.新莊菜單103下W5" xfId="550"/>
    <cellStyle name="好_中山102.6月菜單_Book1_大竹.新莊菜單103下W5_大竹.新莊菜單103下W13 (1)" xfId="551"/>
    <cellStyle name="好_中山102.6月菜單_Book1_大竹.新莊菜單103下W5_大竹.新莊菜單103下W8 (1)" xfId="552"/>
    <cellStyle name="好_中山102.6月菜單_Book1_大竹.新莊菜單103下W5_大竹.新莊菜單103下W8 (1)_大竹.新莊菜單103下W13 (1)" xfId="553"/>
    <cellStyle name="好_中山102.6月菜單_Book1_大竹.新莊菜單103下W5_大竹.新莊菜單103下W8 (1)_大竹.新莊菜單103下W9" xfId="554"/>
    <cellStyle name="好_中山102.6月菜單_Book1_大竹.新莊菜單103下W5_大竹.新莊菜單103下W8 (1)_大竹.新莊菜單103下W9 (1)" xfId="555"/>
    <cellStyle name="好_中山102.6月菜單_Book1_大竹.新莊菜單103下W5_大竹.新莊菜單103下W8 (1)_大竹.新莊菜單103下W9 (1)_大竹.新莊菜單103下W13 (1)" xfId="556"/>
    <cellStyle name="好_中山102.6月菜單_Book1_大竹.新莊菜單103下W5_大竹.新莊菜單103下W8 (1)_大竹.新莊菜單103下W9_大竹.新莊菜單103下W13 (1)" xfId="557"/>
    <cellStyle name="好_中山102.6月菜單_Book1_大竹.新莊菜單103下W5_大竹.新莊菜單103下W9" xfId="558"/>
    <cellStyle name="好_中山102.6月菜單_Book1_大竹.新莊菜單103下W5_大竹.新莊菜單103下W9 (1)" xfId="559"/>
    <cellStyle name="好_中山102.6月菜單_Book1_大竹.新莊菜單103下W5_大竹.新莊菜單103下W9 (1)_大竹.新莊菜單103下W13 (1)" xfId="560"/>
    <cellStyle name="好_中山102.6月菜單_Book1_大竹.新莊菜單103下W5_大竹.新莊菜單103下W9_大竹.新莊菜單103下W13 (1)" xfId="561"/>
    <cellStyle name="好_中山102.6月菜單_Book1_大竹.新莊菜單103下W8 (1)" xfId="562"/>
    <cellStyle name="好_中山102.6月菜單_Book1_大竹.新莊菜單103下W8 (1)_大竹.新莊菜單103下W13 (1)" xfId="563"/>
    <cellStyle name="好_中山102.6月菜單_Book1_大竹.新莊菜單103下W8 (1)_大竹.新莊菜單103下W9" xfId="564"/>
    <cellStyle name="好_中山102.6月菜單_Book1_大竹.新莊菜單103下W8 (1)_大竹.新莊菜單103下W9 (1)" xfId="565"/>
    <cellStyle name="好_中山102.6月菜單_Book1_大竹.新莊菜單103下W8 (1)_大竹.新莊菜單103下W9 (1)_大竹.新莊菜單103下W13 (1)" xfId="566"/>
    <cellStyle name="好_中山102.6月菜單_Book1_大竹.新莊菜單103下W8 (1)_大竹.新莊菜單103下W9_大竹.新莊菜單103下W13 (1)" xfId="567"/>
    <cellStyle name="好_中山102.6月菜單_Book1_大竹.新莊菜單103下W9" xfId="568"/>
    <cellStyle name="好_中山102.6月菜單_Book1_大竹.新莊菜單103下W9 (1)" xfId="569"/>
    <cellStyle name="好_中山102.6月菜單_Book1_大竹.新莊菜單103下W9 (1)_大竹.新莊菜單103下W13 (1)" xfId="570"/>
    <cellStyle name="好_中山102.6月菜單_Book1_大竹.新莊菜單103下W9_大竹.新莊菜單103下W13 (1)" xfId="571"/>
    <cellStyle name="好_中山102.6月菜單_Book1_大竹104.0105-0109(W19)" xfId="572"/>
    <cellStyle name="好_中山102.6月菜單_Book1_大竹104.0105-0109(W19)_大竹.新莊菜單103下W13 (1)" xfId="573"/>
    <cellStyle name="好_中山102.6月菜單_Book1_大竹104.0105-0109(W19)_大竹.新莊菜單103下W5" xfId="574"/>
    <cellStyle name="好_中山102.6月菜單_Book1_大竹104.0105-0109(W19)_大竹.新莊菜單103下W5_大竹.新莊菜單103下W13 (1)" xfId="575"/>
    <cellStyle name="好_中山102.6月菜單_Book1_大竹104.0105-0109(W19)_大竹.新莊菜單103下W5_大竹.新莊菜單103下W8 (1)" xfId="576"/>
    <cellStyle name="好_中山102.6月菜單_Book1_大竹104.0105-0109(W19)_大竹.新莊菜單103下W5_大竹.新莊菜單103下W8 (1)_大竹.新莊菜單103下W13 (1)" xfId="577"/>
    <cellStyle name="好_中山102.6月菜單_Book1_大竹104.0105-0109(W19)_大竹.新莊菜單103下W5_大竹.新莊菜單103下W8 (1)_大竹.新莊菜單103下W9" xfId="578"/>
    <cellStyle name="好_中山102.6月菜單_Book1_大竹104.0105-0109(W19)_大竹.新莊菜單103下W5_大竹.新莊菜單103下W8 (1)_大竹.新莊菜單103下W9 (1)" xfId="579"/>
    <cellStyle name="好_中山102.6月菜單_Book1_大竹104.0105-0109(W19)_大竹.新莊菜單103下W5_大竹.新莊菜單103下W8 (1)_大竹.新莊菜單103下W9 (1)_大竹.新莊菜單103下W13 (1)" xfId="580"/>
    <cellStyle name="好_中山102.6月菜單_Book1_大竹104.0105-0109(W19)_大竹.新莊菜單103下W5_大竹.新莊菜單103下W8 (1)_大竹.新莊菜單103下W9_大竹.新莊菜單103下W13 (1)" xfId="581"/>
    <cellStyle name="好_中山102.6月菜單_Book1_大竹104.0105-0109(W19)_大竹.新莊菜單103下W5_大竹.新莊菜單103下W9" xfId="582"/>
    <cellStyle name="好_中山102.6月菜單_Book1_大竹104.0105-0109(W19)_大竹.新莊菜單103下W5_大竹.新莊菜單103下W9 (1)" xfId="583"/>
    <cellStyle name="好_中山102.6月菜單_Book1_大竹104.0105-0109(W19)_大竹.新莊菜單103下W5_大竹.新莊菜單103下W9 (1)_大竹.新莊菜單103下W13 (1)" xfId="584"/>
    <cellStyle name="好_中山102.6月菜單_Book1_大竹104.0105-0109(W19)_大竹.新莊菜單103下W5_大竹.新莊菜單103下W9_大竹.新莊菜單103下W13 (1)" xfId="585"/>
    <cellStyle name="好_中山102.6月菜單_Book1_大竹104.0105-0109(W19)_大竹.新莊菜單103下W8 (1)" xfId="586"/>
    <cellStyle name="好_中山102.6月菜單_Book1_大竹104.0105-0109(W19)_大竹.新莊菜單103下W8 (1)_大竹.新莊菜單103下W13 (1)" xfId="587"/>
    <cellStyle name="好_中山102.6月菜單_Book1_大竹104.0105-0109(W19)_大竹.新莊菜單103下W8 (1)_大竹.新莊菜單103下W9" xfId="588"/>
    <cellStyle name="好_中山102.6月菜單_Book1_大竹104.0105-0109(W19)_大竹.新莊菜單103下W8 (1)_大竹.新莊菜單103下W9 (1)" xfId="589"/>
    <cellStyle name="好_中山102.6月菜單_Book1_大竹104.0105-0109(W19)_大竹.新莊菜單103下W8 (1)_大竹.新莊菜單103下W9 (1)_大竹.新莊菜單103下W13 (1)" xfId="590"/>
    <cellStyle name="好_中山102.6月菜單_Book1_大竹104.0105-0109(W19)_大竹.新莊菜單103下W8 (1)_大竹.新莊菜單103下W9_大竹.新莊菜單103下W13 (1)" xfId="591"/>
    <cellStyle name="好_中山102.6月菜單_Book1_大竹104.0105-0109(W19)_大竹.新莊菜單103下W9" xfId="592"/>
    <cellStyle name="好_中山102.6月菜單_Book1_大竹104.0105-0109(W19)_大竹.新莊菜單103下W9 (1)" xfId="593"/>
    <cellStyle name="好_中山102.6月菜單_Book1_大竹104.0105-0109(W19)_大竹.新莊菜單103下W9 (1)_大竹.新莊菜單103下W13 (1)" xfId="594"/>
    <cellStyle name="好_中山102.6月菜單_Book1_大竹104.0105-0109(W19)_大竹.新莊菜單103下W9_大竹.新莊菜單103下W13 (1)" xfId="595"/>
    <cellStyle name="好_中山102.6月菜單_Book1_大竹104.0105-0109(W19)_大竹104.0112-0116(W20)" xfId="596"/>
    <cellStyle name="好_中山102.6月菜單_Book1_大竹104.0105-0109(W19)_大竹104.0112-0116(W20)_大竹.新莊菜單103下W13 (1)" xfId="597"/>
    <cellStyle name="好_中山102.6月菜單_Book1_大竹104.0105-0109(W19)_大竹104.0112-0116(W20)_大竹.新莊菜單103下W5" xfId="598"/>
    <cellStyle name="好_中山102.6月菜單_Book1_大竹104.0105-0109(W19)_大竹104.0112-0116(W20)_大竹.新莊菜單103下W5_大竹.新莊菜單103下W13 (1)" xfId="599"/>
    <cellStyle name="好_中山102.6月菜單_Book1_大竹104.0105-0109(W19)_大竹104.0112-0116(W20)_大竹.新莊菜單103下W5_大竹.新莊菜單103下W8 (1)" xfId="600"/>
    <cellStyle name="好_中山102.6月菜單_Book1_大竹104.0105-0109(W19)_大竹104.0112-0116(W20)_大竹.新莊菜單103下W5_大竹.新莊菜單103下W8 (1)_大竹.新莊菜單103下W13 (1)" xfId="601"/>
    <cellStyle name="好_中山102.6月菜單_Book1_大竹104.0105-0109(W19)_大竹104.0112-0116(W20)_大竹.新莊菜單103下W5_大竹.新莊菜單103下W8 (1)_大竹.新莊菜單103下W9" xfId="602"/>
    <cellStyle name="好_中山102.6月菜單_Book1_大竹104.0105-0109(W19)_大竹104.0112-0116(W20)_大竹.新莊菜單103下W5_大竹.新莊菜單103下W8 (1)_大竹.新莊菜單103下W9 (1)" xfId="603"/>
    <cellStyle name="好_中山102.6月菜單_Book1_大竹104.0105-0109(W19)_大竹104.0112-0116(W20)_大竹.新莊菜單103下W5_大竹.新莊菜單103下W8 (1)_大竹.新莊菜單103下W9 (1)_大竹.新莊菜單103下W13 (1)" xfId="604"/>
    <cellStyle name="好_中山102.6月菜單_Book1_大竹104.0105-0109(W19)_大竹104.0112-0116(W20)_大竹.新莊菜單103下W5_大竹.新莊菜單103下W8 (1)_大竹.新莊菜單103下W9_大竹.新莊菜單103下W13 (1)" xfId="605"/>
    <cellStyle name="好_中山102.6月菜單_Book1_大竹104.0105-0109(W19)_大竹104.0112-0116(W20)_大竹.新莊菜單103下W5_大竹.新莊菜單103下W9" xfId="606"/>
    <cellStyle name="好_中山102.6月菜單_Book1_大竹104.0105-0109(W19)_大竹104.0112-0116(W20)_大竹.新莊菜單103下W5_大竹.新莊菜單103下W9 (1)" xfId="607"/>
    <cellStyle name="好_中山102.6月菜單_Book1_大竹104.0105-0109(W19)_大竹104.0112-0116(W20)_大竹.新莊菜單103下W5_大竹.新莊菜單103下W9 (1)_大竹.新莊菜單103下W13 (1)" xfId="608"/>
    <cellStyle name="好_中山102.6月菜單_Book1_大竹104.0105-0109(W19)_大竹104.0112-0116(W20)_大竹.新莊菜單103下W5_大竹.新莊菜單103下W9_大竹.新莊菜單103下W13 (1)" xfId="609"/>
    <cellStyle name="好_中山102.6月菜單_Book1_大竹104.0105-0109(W19)_大竹104.0112-0116(W20)_大竹.新莊菜單103下W8 (1)" xfId="610"/>
    <cellStyle name="好_中山102.6月菜單_Book1_大竹104.0105-0109(W19)_大竹104.0112-0116(W20)_大竹.新莊菜單103下W8 (1)_大竹.新莊菜單103下W13 (1)" xfId="611"/>
    <cellStyle name="好_中山102.6月菜單_Book1_大竹104.0105-0109(W19)_大竹104.0112-0116(W20)_大竹.新莊菜單103下W8 (1)_大竹.新莊菜單103下W9" xfId="612"/>
    <cellStyle name="好_中山102.6月菜單_Book1_大竹104.0105-0109(W19)_大竹104.0112-0116(W20)_大竹.新莊菜單103下W8 (1)_大竹.新莊菜單103下W9 (1)" xfId="613"/>
    <cellStyle name="好_中山102.6月菜單_Book1_大竹104.0105-0109(W19)_大竹104.0112-0116(W20)_大竹.新莊菜單103下W8 (1)_大竹.新莊菜單103下W9 (1)_大竹.新莊菜單103下W13 (1)" xfId="614"/>
    <cellStyle name="好_中山102.6月菜單_Book1_大竹104.0105-0109(W19)_大竹104.0112-0116(W20)_大竹.新莊菜單103下W8 (1)_大竹.新莊菜單103下W9_大竹.新莊菜單103下W13 (1)" xfId="615"/>
    <cellStyle name="好_中山102.6月菜單_Book1_大竹104.0105-0109(W19)_大竹104.0112-0116(W20)_大竹.新莊菜單103下W9" xfId="616"/>
    <cellStyle name="好_中山102.6月菜單_Book1_大竹104.0105-0109(W19)_大竹104.0112-0116(W20)_大竹.新莊菜單103下W9 (1)" xfId="617"/>
    <cellStyle name="好_中山102.6月菜單_Book1_大竹104.0105-0109(W19)_大竹104.0112-0116(W20)_大竹.新莊菜單103下W9 (1)_大竹.新莊菜單103下W13 (1)" xfId="618"/>
    <cellStyle name="好_中山102.6月菜單_Book1_大竹104.0105-0109(W19)_大竹104.0112-0116(W20)_大竹.新莊菜單103下W9_大竹.新莊菜單103下W13 (1)" xfId="619"/>
    <cellStyle name="好_中山102.6月菜單_Book1_大竹104.0112-0116(W20)" xfId="620"/>
    <cellStyle name="好_中山102.6月菜單_Book1_大竹104.0112-0116(W20)_大竹.新莊菜單103下W13 (1)" xfId="621"/>
    <cellStyle name="好_中山102.6月菜單_Book1_大竹104.0112-0116(W20)_大竹.新莊菜單103下W5" xfId="622"/>
    <cellStyle name="好_中山102.6月菜單_Book1_大竹104.0112-0116(W20)_大竹.新莊菜單103下W5_大竹.新莊菜單103下W13 (1)" xfId="623"/>
    <cellStyle name="好_中山102.6月菜單_Book1_大竹104.0112-0116(W20)_大竹.新莊菜單103下W5_大竹.新莊菜單103下W8 (1)" xfId="624"/>
    <cellStyle name="好_中山102.6月菜單_Book1_大竹104.0112-0116(W20)_大竹.新莊菜單103下W5_大竹.新莊菜單103下W8 (1)_大竹.新莊菜單103下W13 (1)" xfId="625"/>
    <cellStyle name="好_中山102.6月菜單_Book1_大竹104.0112-0116(W20)_大竹.新莊菜單103下W5_大竹.新莊菜單103下W8 (1)_大竹.新莊菜單103下W9" xfId="626"/>
    <cellStyle name="好_中山102.6月菜單_Book1_大竹104.0112-0116(W20)_大竹.新莊菜單103下W5_大竹.新莊菜單103下W8 (1)_大竹.新莊菜單103下W9 (1)" xfId="627"/>
    <cellStyle name="好_中山102.6月菜單_Book1_大竹104.0112-0116(W20)_大竹.新莊菜單103下W5_大竹.新莊菜單103下W8 (1)_大竹.新莊菜單103下W9 (1)_大竹.新莊菜單103下W13 (1)" xfId="628"/>
    <cellStyle name="好_中山102.6月菜單_Book1_大竹104.0112-0116(W20)_大竹.新莊菜單103下W5_大竹.新莊菜單103下W8 (1)_大竹.新莊菜單103下W9_大竹.新莊菜單103下W13 (1)" xfId="629"/>
    <cellStyle name="好_中山102.6月菜單_Book1_大竹104.0112-0116(W20)_大竹.新莊菜單103下W5_大竹.新莊菜單103下W9" xfId="630"/>
    <cellStyle name="好_中山102.6月菜單_Book1_大竹104.0112-0116(W20)_大竹.新莊菜單103下W5_大竹.新莊菜單103下W9 (1)" xfId="631"/>
    <cellStyle name="好_中山102.6月菜單_Book1_大竹104.0112-0116(W20)_大竹.新莊菜單103下W5_大竹.新莊菜單103下W9 (1)_大竹.新莊菜單103下W13 (1)" xfId="632"/>
    <cellStyle name="好_中山102.6月菜單_Book1_大竹104.0112-0116(W20)_大竹.新莊菜單103下W5_大竹.新莊菜單103下W9_大竹.新莊菜單103下W13 (1)" xfId="633"/>
    <cellStyle name="好_中山102.6月菜單_Book1_大竹104.0112-0116(W20)_大竹.新莊菜單103下W8 (1)" xfId="634"/>
    <cellStyle name="好_中山102.6月菜單_Book1_大竹104.0112-0116(W20)_大竹.新莊菜單103下W8 (1)_大竹.新莊菜單103下W13 (1)" xfId="635"/>
    <cellStyle name="好_中山102.6月菜單_Book1_大竹104.0112-0116(W20)_大竹.新莊菜單103下W8 (1)_大竹.新莊菜單103下W9" xfId="636"/>
    <cellStyle name="好_中山102.6月菜單_Book1_大竹104.0112-0116(W20)_大竹.新莊菜單103下W8 (1)_大竹.新莊菜單103下W9 (1)" xfId="637"/>
    <cellStyle name="好_中山102.6月菜單_Book1_大竹104.0112-0116(W20)_大竹.新莊菜單103下W8 (1)_大竹.新莊菜單103下W9 (1)_大竹.新莊菜單103下W13 (1)" xfId="638"/>
    <cellStyle name="好_中山102.6月菜單_Book1_大竹104.0112-0116(W20)_大竹.新莊菜單103下W8 (1)_大竹.新莊菜單103下W9_大竹.新莊菜單103下W13 (1)" xfId="639"/>
    <cellStyle name="好_中山102.6月菜單_Book1_大竹104.0112-0116(W20)_大竹.新莊菜單103下W9" xfId="640"/>
    <cellStyle name="好_中山102.6月菜單_Book1_大竹104.0112-0116(W20)_大竹.新莊菜單103下W9 (1)" xfId="641"/>
    <cellStyle name="好_中山102.6月菜單_Book1_大竹104.0112-0116(W20)_大竹.新莊菜單103下W9 (1)_大竹.新莊菜單103下W13 (1)" xfId="642"/>
    <cellStyle name="好_中山102.6月菜單_Book1_大竹104.0112-0116(W20)_大竹.新莊菜單103下W9_大竹.新莊菜單103下W13 (1)" xfId="643"/>
    <cellStyle name="好_中山102.6月菜單_大竹.新莊0104-0108(W19)" xfId="644"/>
    <cellStyle name="好_中山102.6月菜單_大竹.新莊菜單103下W13 (1)" xfId="645"/>
    <cellStyle name="好_中山102.6月菜單_大竹.新莊菜單103下W15" xfId="646"/>
    <cellStyle name="好_中山102.6月菜單_大竹.新莊菜單103下W5" xfId="647"/>
    <cellStyle name="好_中山102.6月菜單_大竹.新莊菜單103下W5_大竹.新莊菜單103下W13 (1)" xfId="648"/>
    <cellStyle name="好_中山102.6月菜單_大竹.新莊菜單103下W5_大竹.新莊菜單103下W8 (1)" xfId="649"/>
    <cellStyle name="好_中山102.6月菜單_大竹.新莊菜單103下W5_大竹.新莊菜單103下W8 (1)_大竹.新莊菜單103下W13 (1)" xfId="650"/>
    <cellStyle name="好_中山102.6月菜單_大竹.新莊菜單103下W5_大竹.新莊菜單103下W8 (1)_大竹.新莊菜單103下W9" xfId="651"/>
    <cellStyle name="好_中山102.6月菜單_大竹.新莊菜單103下W5_大竹.新莊菜單103下W8 (1)_大竹.新莊菜單103下W9 (1)" xfId="652"/>
    <cellStyle name="好_中山102.6月菜單_大竹.新莊菜單103下W5_大竹.新莊菜單103下W8 (1)_大竹.新莊菜單103下W9 (1)_大竹.新莊菜單103下W13 (1)" xfId="653"/>
    <cellStyle name="好_中山102.6月菜單_大竹.新莊菜單103下W5_大竹.新莊菜單103下W8 (1)_大竹.新莊菜單103下W9_大竹.新莊菜單103下W13 (1)" xfId="654"/>
    <cellStyle name="好_中山102.6月菜單_大竹.新莊菜單103下W5_大竹.新莊菜單103下W9" xfId="655"/>
    <cellStyle name="好_中山102.6月菜單_大竹.新莊菜單103下W5_大竹.新莊菜單103下W9 (1)" xfId="656"/>
    <cellStyle name="好_中山102.6月菜單_大竹.新莊菜單103下W5_大竹.新莊菜單103下W9 (1)_大竹.新莊菜單103下W13 (1)" xfId="657"/>
    <cellStyle name="好_中山102.6月菜單_大竹.新莊菜單103下W5_大竹.新莊菜單103下W9_大竹.新莊菜單103下W13 (1)" xfId="658"/>
    <cellStyle name="好_中山102.6月菜單_大竹.新莊菜單103下W8 (1)" xfId="659"/>
    <cellStyle name="好_中山102.6月菜單_大竹.新莊菜單103下W8 (1)_大竹.新莊菜單103下W13 (1)" xfId="660"/>
    <cellStyle name="好_中山102.6月菜單_大竹.新莊菜單103下W8 (1)_大竹.新莊菜單103下W9" xfId="661"/>
    <cellStyle name="好_中山102.6月菜單_大竹.新莊菜單103下W8 (1)_大竹.新莊菜單103下W9 (1)" xfId="662"/>
    <cellStyle name="好_中山102.6月菜單_大竹.新莊菜單103下W8 (1)_大竹.新莊菜單103下W9 (1)_大竹.新莊菜單103下W13 (1)" xfId="663"/>
    <cellStyle name="好_中山102.6月菜單_大竹.新莊菜單103下W8 (1)_大竹.新莊菜單103下W9_大竹.新莊菜單103下W13 (1)" xfId="664"/>
    <cellStyle name="好_中山102.6月菜單_大竹.新莊菜單103下W9" xfId="665"/>
    <cellStyle name="好_中山102.6月菜單_大竹.新莊菜單103下W9 (1)" xfId="666"/>
    <cellStyle name="好_中山102.6月菜單_大竹.新莊菜單103下W9 (1)_大竹.新莊菜單103下W13 (1)" xfId="667"/>
    <cellStyle name="好_中山102.6月菜單_大竹.新莊菜單103下W9_大竹.新莊菜單103下W13 (1)" xfId="668"/>
    <cellStyle name="好_中山102.6月菜單_大竹104.0105-0109(W19)" xfId="669"/>
    <cellStyle name="好_中山102.6月菜單_大竹104.0105-0109(W19)_大竹.新莊菜單103下W13 (1)" xfId="670"/>
    <cellStyle name="好_中山102.6月菜單_大竹104.0105-0109(W19)_大竹.新莊菜單103下W5" xfId="671"/>
    <cellStyle name="好_中山102.6月菜單_大竹104.0105-0109(W19)_大竹.新莊菜單103下W5_大竹.新莊菜單103下W13 (1)" xfId="672"/>
    <cellStyle name="好_中山102.6月菜單_大竹104.0105-0109(W19)_大竹.新莊菜單103下W5_大竹.新莊菜單103下W8 (1)" xfId="673"/>
    <cellStyle name="好_中山102.6月菜單_大竹104.0105-0109(W19)_大竹.新莊菜單103下W5_大竹.新莊菜單103下W8 (1)_大竹.新莊菜單103下W13 (1)" xfId="674"/>
    <cellStyle name="好_中山102.6月菜單_大竹104.0105-0109(W19)_大竹.新莊菜單103下W5_大竹.新莊菜單103下W8 (1)_大竹.新莊菜單103下W9" xfId="675"/>
    <cellStyle name="好_中山102.6月菜單_大竹104.0105-0109(W19)_大竹.新莊菜單103下W5_大竹.新莊菜單103下W8 (1)_大竹.新莊菜單103下W9 (1)" xfId="676"/>
    <cellStyle name="好_中山102.6月菜單_大竹104.0105-0109(W19)_大竹.新莊菜單103下W5_大竹.新莊菜單103下W8 (1)_大竹.新莊菜單103下W9 (1)_大竹.新莊菜單103下W13 (1)" xfId="677"/>
    <cellStyle name="好_中山102.6月菜單_大竹104.0105-0109(W19)_大竹.新莊菜單103下W5_大竹.新莊菜單103下W8 (1)_大竹.新莊菜單103下W9_大竹.新莊菜單103下W13 (1)" xfId="678"/>
    <cellStyle name="好_中山102.6月菜單_大竹104.0105-0109(W19)_大竹.新莊菜單103下W5_大竹.新莊菜單103下W9" xfId="679"/>
    <cellStyle name="好_中山102.6月菜單_大竹104.0105-0109(W19)_大竹.新莊菜單103下W5_大竹.新莊菜單103下W9 (1)" xfId="680"/>
    <cellStyle name="好_中山102.6月菜單_大竹104.0105-0109(W19)_大竹.新莊菜單103下W5_大竹.新莊菜單103下W9 (1)_大竹.新莊菜單103下W13 (1)" xfId="681"/>
    <cellStyle name="好_中山102.6月菜單_大竹104.0105-0109(W19)_大竹.新莊菜單103下W5_大竹.新莊菜單103下W9_大竹.新莊菜單103下W13 (1)" xfId="682"/>
    <cellStyle name="好_中山102.6月菜單_大竹104.0105-0109(W19)_大竹.新莊菜單103下W8 (1)" xfId="683"/>
    <cellStyle name="好_中山102.6月菜單_大竹104.0105-0109(W19)_大竹.新莊菜單103下W8 (1)_大竹.新莊菜單103下W13 (1)" xfId="684"/>
    <cellStyle name="好_中山102.6月菜單_大竹104.0105-0109(W19)_大竹.新莊菜單103下W8 (1)_大竹.新莊菜單103下W9" xfId="685"/>
    <cellStyle name="好_中山102.6月菜單_大竹104.0105-0109(W19)_大竹.新莊菜單103下W8 (1)_大竹.新莊菜單103下W9 (1)" xfId="686"/>
    <cellStyle name="好_中山102.6月菜單_大竹104.0105-0109(W19)_大竹.新莊菜單103下W8 (1)_大竹.新莊菜單103下W9 (1)_大竹.新莊菜單103下W13 (1)" xfId="687"/>
    <cellStyle name="好_中山102.6月菜單_大竹104.0105-0109(W19)_大竹.新莊菜單103下W8 (1)_大竹.新莊菜單103下W9_大竹.新莊菜單103下W13 (1)" xfId="688"/>
    <cellStyle name="好_中山102.6月菜單_大竹104.0105-0109(W19)_大竹.新莊菜單103下W9" xfId="689"/>
    <cellStyle name="好_中山102.6月菜單_大竹104.0105-0109(W19)_大竹.新莊菜單103下W9 (1)" xfId="690"/>
    <cellStyle name="好_中山102.6月菜單_大竹104.0105-0109(W19)_大竹.新莊菜單103下W9 (1)_大竹.新莊菜單103下W13 (1)" xfId="691"/>
    <cellStyle name="好_中山102.6月菜單_大竹104.0105-0109(W19)_大竹.新莊菜單103下W9_大竹.新莊菜單103下W13 (1)" xfId="692"/>
    <cellStyle name="好_中山102.6月菜單_大竹104.0105-0109(W19)_大竹104.0112-0116(W20)" xfId="693"/>
    <cellStyle name="好_中山102.6月菜單_大竹104.0105-0109(W19)_大竹104.0112-0116(W20)_大竹.新莊菜單103下W13 (1)" xfId="694"/>
    <cellStyle name="好_中山102.6月菜單_大竹104.0105-0109(W19)_大竹104.0112-0116(W20)_大竹.新莊菜單103下W5" xfId="695"/>
    <cellStyle name="好_中山102.6月菜單_大竹104.0105-0109(W19)_大竹104.0112-0116(W20)_大竹.新莊菜單103下W5_大竹.新莊菜單103下W13 (1)" xfId="696"/>
    <cellStyle name="好_中山102.6月菜單_大竹104.0105-0109(W19)_大竹104.0112-0116(W20)_大竹.新莊菜單103下W5_大竹.新莊菜單103下W8 (1)" xfId="697"/>
    <cellStyle name="好_中山102.6月菜單_大竹104.0105-0109(W19)_大竹104.0112-0116(W20)_大竹.新莊菜單103下W5_大竹.新莊菜單103下W8 (1)_大竹.新莊菜單103下W13 (1)" xfId="698"/>
    <cellStyle name="好_中山102.6月菜單_大竹104.0105-0109(W19)_大竹104.0112-0116(W20)_大竹.新莊菜單103下W5_大竹.新莊菜單103下W8 (1)_大竹.新莊菜單103下W9" xfId="699"/>
    <cellStyle name="好_中山102.6月菜單_大竹104.0105-0109(W19)_大竹104.0112-0116(W20)_大竹.新莊菜單103下W5_大竹.新莊菜單103下W8 (1)_大竹.新莊菜單103下W9 (1)" xfId="700"/>
    <cellStyle name="好_中山102.6月菜單_大竹104.0105-0109(W19)_大竹104.0112-0116(W20)_大竹.新莊菜單103下W5_大竹.新莊菜單103下W8 (1)_大竹.新莊菜單103下W9 (1)_大竹.新莊菜單103下W13 (1)" xfId="701"/>
    <cellStyle name="好_中山102.6月菜單_大竹104.0105-0109(W19)_大竹104.0112-0116(W20)_大竹.新莊菜單103下W5_大竹.新莊菜單103下W8 (1)_大竹.新莊菜單103下W9_大竹.新莊菜單103下W13 (1)" xfId="702"/>
    <cellStyle name="好_中山102.6月菜單_大竹104.0105-0109(W19)_大竹104.0112-0116(W20)_大竹.新莊菜單103下W5_大竹.新莊菜單103下W9" xfId="703"/>
    <cellStyle name="好_中山102.6月菜單_大竹104.0105-0109(W19)_大竹104.0112-0116(W20)_大竹.新莊菜單103下W5_大竹.新莊菜單103下W9 (1)" xfId="704"/>
    <cellStyle name="好_中山102.6月菜單_大竹104.0105-0109(W19)_大竹104.0112-0116(W20)_大竹.新莊菜單103下W5_大竹.新莊菜單103下W9 (1)_大竹.新莊菜單103下W13 (1)" xfId="705"/>
    <cellStyle name="好_中山102.6月菜單_大竹104.0105-0109(W19)_大竹104.0112-0116(W20)_大竹.新莊菜單103下W5_大竹.新莊菜單103下W9_大竹.新莊菜單103下W13 (1)" xfId="706"/>
    <cellStyle name="好_中山102.6月菜單_大竹104.0105-0109(W19)_大竹104.0112-0116(W20)_大竹.新莊菜單103下W8 (1)" xfId="707"/>
    <cellStyle name="好_中山102.6月菜單_大竹104.0105-0109(W19)_大竹104.0112-0116(W20)_大竹.新莊菜單103下W8 (1)_大竹.新莊菜單103下W13 (1)" xfId="708"/>
    <cellStyle name="好_中山102.6月菜單_大竹104.0105-0109(W19)_大竹104.0112-0116(W20)_大竹.新莊菜單103下W8 (1)_大竹.新莊菜單103下W9" xfId="709"/>
    <cellStyle name="好_中山102.6月菜單_大竹104.0105-0109(W19)_大竹104.0112-0116(W20)_大竹.新莊菜單103下W8 (1)_大竹.新莊菜單103下W9 (1)" xfId="710"/>
    <cellStyle name="好_中山102.6月菜單_大竹104.0105-0109(W19)_大竹104.0112-0116(W20)_大竹.新莊菜單103下W8 (1)_大竹.新莊菜單103下W9 (1)_大竹.新莊菜單103下W13 (1)" xfId="711"/>
    <cellStyle name="好_中山102.6月菜單_大竹104.0105-0109(W19)_大竹104.0112-0116(W20)_大竹.新莊菜單103下W8 (1)_大竹.新莊菜單103下W9_大竹.新莊菜單103下W13 (1)" xfId="712"/>
    <cellStyle name="好_中山102.6月菜單_大竹104.0105-0109(W19)_大竹104.0112-0116(W20)_大竹.新莊菜單103下W9" xfId="713"/>
    <cellStyle name="好_中山102.6月菜單_大竹104.0105-0109(W19)_大竹104.0112-0116(W20)_大竹.新莊菜單103下W9 (1)" xfId="714"/>
    <cellStyle name="好_中山102.6月菜單_大竹104.0105-0109(W19)_大竹104.0112-0116(W20)_大竹.新莊菜單103下W9 (1)_大竹.新莊菜單103下W13 (1)" xfId="715"/>
    <cellStyle name="好_中山102.6月菜單_大竹104.0105-0109(W19)_大竹104.0112-0116(W20)_大竹.新莊菜單103下W9_大竹.新莊菜單103下W13 (1)" xfId="716"/>
    <cellStyle name="好_中山102.6月菜單_大竹104.0112-0116(W20)" xfId="717"/>
    <cellStyle name="好_中山102.6月菜單_大竹104.0112-0116(W20)_大竹.新莊菜單103下W13 (1)" xfId="718"/>
    <cellStyle name="好_中山102.6月菜單_大竹104.0112-0116(W20)_大竹.新莊菜單103下W5" xfId="719"/>
    <cellStyle name="好_中山102.6月菜單_大竹104.0112-0116(W20)_大竹.新莊菜單103下W5_大竹.新莊菜單103下W13 (1)" xfId="720"/>
    <cellStyle name="好_中山102.6月菜單_大竹104.0112-0116(W20)_大竹.新莊菜單103下W5_大竹.新莊菜單103下W8 (1)" xfId="721"/>
    <cellStyle name="好_中山102.6月菜單_大竹104.0112-0116(W20)_大竹.新莊菜單103下W5_大竹.新莊菜單103下W8 (1)_大竹.新莊菜單103下W13 (1)" xfId="722"/>
    <cellStyle name="好_中山102.6月菜單_大竹104.0112-0116(W20)_大竹.新莊菜單103下W5_大竹.新莊菜單103下W8 (1)_大竹.新莊菜單103下W9" xfId="723"/>
    <cellStyle name="好_中山102.6月菜單_大竹104.0112-0116(W20)_大竹.新莊菜單103下W5_大竹.新莊菜單103下W8 (1)_大竹.新莊菜單103下W9 (1)" xfId="724"/>
    <cellStyle name="好_中山102.6月菜單_大竹104.0112-0116(W20)_大竹.新莊菜單103下W5_大竹.新莊菜單103下W8 (1)_大竹.新莊菜單103下W9 (1)_大竹.新莊菜單103下W13 (1)" xfId="725"/>
    <cellStyle name="好_中山102.6月菜單_大竹104.0112-0116(W20)_大竹.新莊菜單103下W5_大竹.新莊菜單103下W8 (1)_大竹.新莊菜單103下W9_大竹.新莊菜單103下W13 (1)" xfId="726"/>
    <cellStyle name="好_中山102.6月菜單_大竹104.0112-0116(W20)_大竹.新莊菜單103下W5_大竹.新莊菜單103下W9" xfId="727"/>
    <cellStyle name="好_中山102.6月菜單_大竹104.0112-0116(W20)_大竹.新莊菜單103下W5_大竹.新莊菜單103下W9 (1)" xfId="728"/>
    <cellStyle name="好_中山102.6月菜單_大竹104.0112-0116(W20)_大竹.新莊菜單103下W5_大竹.新莊菜單103下W9 (1)_大竹.新莊菜單103下W13 (1)" xfId="729"/>
    <cellStyle name="好_中山102.6月菜單_大竹104.0112-0116(W20)_大竹.新莊菜單103下W5_大竹.新莊菜單103下W9_大竹.新莊菜單103下W13 (1)" xfId="730"/>
    <cellStyle name="好_中山102.6月菜單_大竹104.0112-0116(W20)_大竹.新莊菜單103下W8 (1)" xfId="731"/>
    <cellStyle name="好_中山102.6月菜單_大竹104.0112-0116(W20)_大竹.新莊菜單103下W8 (1)_大竹.新莊菜單103下W13 (1)" xfId="732"/>
    <cellStyle name="好_中山102.6月菜單_大竹104.0112-0116(W20)_大竹.新莊菜單103下W8 (1)_大竹.新莊菜單103下W9" xfId="733"/>
    <cellStyle name="好_中山102.6月菜單_大竹104.0112-0116(W20)_大竹.新莊菜單103下W8 (1)_大竹.新莊菜單103下W9 (1)" xfId="734"/>
    <cellStyle name="好_中山102.6月菜單_大竹104.0112-0116(W20)_大竹.新莊菜單103下W8 (1)_大竹.新莊菜單103下W9 (1)_大竹.新莊菜單103下W13 (1)" xfId="735"/>
    <cellStyle name="好_中山102.6月菜單_大竹104.0112-0116(W20)_大竹.新莊菜單103下W8 (1)_大竹.新莊菜單103下W9_大竹.新莊菜單103下W13 (1)" xfId="736"/>
    <cellStyle name="好_中山102.6月菜單_大竹104.0112-0116(W20)_大竹.新莊菜單103下W9" xfId="737"/>
    <cellStyle name="好_中山102.6月菜單_大竹104.0112-0116(W20)_大竹.新莊菜單103下W9 (1)" xfId="738"/>
    <cellStyle name="好_中山102.6月菜單_大竹104.0112-0116(W20)_大竹.新莊菜單103下W9 (1)_大竹.新莊菜單103下W13 (1)" xfId="739"/>
    <cellStyle name="好_中山102.6月菜單_大竹104.0112-0116(W20)_大竹.新莊菜單103下W9_大竹.新莊菜單103下W13 (1)" xfId="740"/>
    <cellStyle name="好_中山102.6月菜單_中山102.10月菜單" xfId="741"/>
    <cellStyle name="好_中山102.6月菜單_中山102.10月菜單_大竹.新莊菜單103下W13 (1)" xfId="742"/>
    <cellStyle name="好_中山102.6月菜單_中山102.10月菜單_大竹.新莊菜單103下W5" xfId="743"/>
    <cellStyle name="好_中山102.6月菜單_中山102.10月菜單_大竹.新莊菜單103下W5_大竹.新莊菜單103下W13 (1)" xfId="744"/>
    <cellStyle name="好_中山102.6月菜單_中山102.10月菜單_大竹.新莊菜單103下W5_大竹.新莊菜單103下W8 (1)" xfId="745"/>
    <cellStyle name="好_中山102.6月菜單_中山102.10月菜單_大竹.新莊菜單103下W5_大竹.新莊菜單103下W8 (1)_大竹.新莊菜單103下W13 (1)" xfId="746"/>
    <cellStyle name="好_中山102.6月菜單_中山102.10月菜單_大竹.新莊菜單103下W5_大竹.新莊菜單103下W8 (1)_大竹.新莊菜單103下W9" xfId="747"/>
    <cellStyle name="好_中山102.6月菜單_中山102.10月菜單_大竹.新莊菜單103下W5_大竹.新莊菜單103下W8 (1)_大竹.新莊菜單103下W9 (1)" xfId="748"/>
    <cellStyle name="好_中山102.6月菜單_中山102.10月菜單_大竹.新莊菜單103下W5_大竹.新莊菜單103下W8 (1)_大竹.新莊菜單103下W9 (1)_大竹.新莊菜單103下W13 (1)" xfId="749"/>
    <cellStyle name="好_中山102.6月菜單_中山102.10月菜單_大竹.新莊菜單103下W5_大竹.新莊菜單103下W8 (1)_大竹.新莊菜單103下W9_大竹.新莊菜單103下W13 (1)" xfId="750"/>
    <cellStyle name="好_中山102.6月菜單_中山102.10月菜單_大竹.新莊菜單103下W5_大竹.新莊菜單103下W9" xfId="751"/>
    <cellStyle name="好_中山102.6月菜單_中山102.10月菜單_大竹.新莊菜單103下W5_大竹.新莊菜單103下W9 (1)" xfId="752"/>
    <cellStyle name="好_中山102.6月菜單_中山102.10月菜單_大竹.新莊菜單103下W5_大竹.新莊菜單103下W9 (1)_大竹.新莊菜單103下W13 (1)" xfId="753"/>
    <cellStyle name="好_中山102.6月菜單_中山102.10月菜單_大竹.新莊菜單103下W5_大竹.新莊菜單103下W9_大竹.新莊菜單103下W13 (1)" xfId="754"/>
    <cellStyle name="好_中山102.6月菜單_中山102.10月菜單_大竹.新莊菜單103下W8 (1)" xfId="755"/>
    <cellStyle name="好_中山102.6月菜單_中山102.10月菜單_大竹.新莊菜單103下W8 (1)_大竹.新莊菜單103下W13 (1)" xfId="756"/>
    <cellStyle name="好_中山102.6月菜單_中山102.10月菜單_大竹.新莊菜單103下W8 (1)_大竹.新莊菜單103下W9" xfId="757"/>
    <cellStyle name="好_中山102.6月菜單_中山102.10月菜單_大竹.新莊菜單103下W8 (1)_大竹.新莊菜單103下W9 (1)" xfId="758"/>
    <cellStyle name="好_中山102.6月菜單_中山102.10月菜單_大竹.新莊菜單103下W8 (1)_大竹.新莊菜單103下W9 (1)_大竹.新莊菜單103下W13 (1)" xfId="759"/>
    <cellStyle name="好_中山102.6月菜單_中山102.10月菜單_大竹.新莊菜單103下W8 (1)_大竹.新莊菜單103下W9_大竹.新莊菜單103下W13 (1)" xfId="760"/>
    <cellStyle name="好_中山102.6月菜單_中山102.10月菜單_大竹.新莊菜單103下W9" xfId="761"/>
    <cellStyle name="好_中山102.6月菜單_中山102.10月菜單_大竹.新莊菜單103下W9 (1)" xfId="762"/>
    <cellStyle name="好_中山102.6月菜單_中山102.10月菜單_大竹.新莊菜單103下W9 (1)_大竹.新莊菜單103下W13 (1)" xfId="763"/>
    <cellStyle name="好_中山102.6月菜單_中山102.10月菜單_大竹.新莊菜單103下W9_大竹.新莊菜單103下W13 (1)" xfId="764"/>
    <cellStyle name="好_中山102.6月菜單_中山102.10月菜單_大竹104.0105-0109(W19)" xfId="765"/>
    <cellStyle name="好_中山102.6月菜單_中山102.10月菜單_大竹104.0105-0109(W19)_大竹.新莊菜單103下W13 (1)" xfId="766"/>
    <cellStyle name="好_中山102.6月菜單_中山102.10月菜單_大竹104.0105-0109(W19)_大竹.新莊菜單103下W5" xfId="767"/>
    <cellStyle name="好_中山102.6月菜單_中山102.10月菜單_大竹104.0105-0109(W19)_大竹.新莊菜單103下W5_大竹.新莊菜單103下W13 (1)" xfId="768"/>
    <cellStyle name="好_中山102.6月菜單_中山102.10月菜單_大竹104.0105-0109(W19)_大竹.新莊菜單103下W5_大竹.新莊菜單103下W8 (1)" xfId="769"/>
    <cellStyle name="好_中山102.6月菜單_中山102.10月菜單_大竹104.0105-0109(W19)_大竹.新莊菜單103下W5_大竹.新莊菜單103下W8 (1)_大竹.新莊菜單103下W13 (1)" xfId="770"/>
    <cellStyle name="好_中山102.6月菜單_中山102.10月菜單_大竹104.0105-0109(W19)_大竹.新莊菜單103下W5_大竹.新莊菜單103下W8 (1)_大竹.新莊菜單103下W9" xfId="771"/>
    <cellStyle name="好_中山102.6月菜單_中山102.10月菜單_大竹104.0105-0109(W19)_大竹.新莊菜單103下W5_大竹.新莊菜單103下W8 (1)_大竹.新莊菜單103下W9 (1)" xfId="772"/>
    <cellStyle name="好_中山102.6月菜單_中山102.10月菜單_大竹104.0105-0109(W19)_大竹.新莊菜單103下W5_大竹.新莊菜單103下W8 (1)_大竹.新莊菜單103下W9 (1)_大竹.新莊菜單103下W13 (1)" xfId="773"/>
    <cellStyle name="好_中山102.6月菜單_中山102.10月菜單_大竹104.0105-0109(W19)_大竹.新莊菜單103下W5_大竹.新莊菜單103下W8 (1)_大竹.新莊菜單103下W9_大竹.新莊菜單103下W13 (1)" xfId="774"/>
    <cellStyle name="好_中山102.6月菜單_中山102.10月菜單_大竹104.0105-0109(W19)_大竹.新莊菜單103下W5_大竹.新莊菜單103下W9" xfId="775"/>
    <cellStyle name="好_中山102.6月菜單_中山102.10月菜單_大竹104.0105-0109(W19)_大竹.新莊菜單103下W5_大竹.新莊菜單103下W9 (1)" xfId="776"/>
    <cellStyle name="好_中山102.6月菜單_中山102.10月菜單_大竹104.0105-0109(W19)_大竹.新莊菜單103下W5_大竹.新莊菜單103下W9 (1)_大竹.新莊菜單103下W13 (1)" xfId="777"/>
    <cellStyle name="好_中山102.6月菜單_中山102.10月菜單_大竹104.0105-0109(W19)_大竹.新莊菜單103下W5_大竹.新莊菜單103下W9_大竹.新莊菜單103下W13 (1)" xfId="778"/>
    <cellStyle name="好_中山102.6月菜單_中山102.10月菜單_大竹104.0105-0109(W19)_大竹.新莊菜單103下W8 (1)" xfId="779"/>
    <cellStyle name="好_中山102.6月菜單_中山102.10月菜單_大竹104.0105-0109(W19)_大竹.新莊菜單103下W8 (1)_大竹.新莊菜單103下W13 (1)" xfId="780"/>
    <cellStyle name="好_中山102.6月菜單_中山102.10月菜單_大竹104.0105-0109(W19)_大竹.新莊菜單103下W8 (1)_大竹.新莊菜單103下W9" xfId="781"/>
    <cellStyle name="好_中山102.6月菜單_中山102.10月菜單_大竹104.0105-0109(W19)_大竹.新莊菜單103下W8 (1)_大竹.新莊菜單103下W9 (1)" xfId="782"/>
    <cellStyle name="好_中山102.6月菜單_中山102.10月菜單_大竹104.0105-0109(W19)_大竹.新莊菜單103下W8 (1)_大竹.新莊菜單103下W9 (1)_大竹.新莊菜單103下W13 (1)" xfId="783"/>
    <cellStyle name="好_中山102.6月菜單_中山102.10月菜單_大竹104.0105-0109(W19)_大竹.新莊菜單103下W8 (1)_大竹.新莊菜單103下W9_大竹.新莊菜單103下W13 (1)" xfId="784"/>
    <cellStyle name="好_中山102.6月菜單_中山102.10月菜單_大竹104.0105-0109(W19)_大竹.新莊菜單103下W9" xfId="785"/>
    <cellStyle name="好_中山102.6月菜單_中山102.10月菜單_大竹104.0105-0109(W19)_大竹.新莊菜單103下W9 (1)" xfId="786"/>
    <cellStyle name="好_中山102.6月菜單_中山102.10月菜單_大竹104.0105-0109(W19)_大竹.新莊菜單103下W9 (1)_大竹.新莊菜單103下W13 (1)" xfId="787"/>
    <cellStyle name="好_中山102.6月菜單_中山102.10月菜單_大竹104.0105-0109(W19)_大竹.新莊菜單103下W9_大竹.新莊菜單103下W13 (1)" xfId="788"/>
    <cellStyle name="好_中山102.6月菜單_中山102.10月菜單_大竹104.0105-0109(W19)_大竹104.0112-0116(W20)" xfId="789"/>
    <cellStyle name="好_中山102.6月菜單_中山102.10月菜單_大竹104.0105-0109(W19)_大竹104.0112-0116(W20)_大竹.新莊菜單103下W13 (1)" xfId="790"/>
    <cellStyle name="好_中山102.6月菜單_中山102.10月菜單_大竹104.0105-0109(W19)_大竹104.0112-0116(W20)_大竹.新莊菜單103下W5" xfId="791"/>
    <cellStyle name="好_中山102.6月菜單_中山102.10月菜單_大竹104.0105-0109(W19)_大竹104.0112-0116(W20)_大竹.新莊菜單103下W5_大竹.新莊菜單103下W13 (1)" xfId="792"/>
    <cellStyle name="好_中山102.6月菜單_中山102.10月菜單_大竹104.0105-0109(W19)_大竹104.0112-0116(W20)_大竹.新莊菜單103下W5_大竹.新莊菜單103下W8 (1)" xfId="793"/>
    <cellStyle name="好_中山102.6月菜單_中山102.10月菜單_大竹104.0105-0109(W19)_大竹104.0112-0116(W20)_大竹.新莊菜單103下W5_大竹.新莊菜單103下W8 (1)_大竹.新莊菜單103下W13 (1)" xfId="794"/>
    <cellStyle name="好_中山102.6月菜單_中山102.10月菜單_大竹104.0105-0109(W19)_大竹104.0112-0116(W20)_大竹.新莊菜單103下W5_大竹.新莊菜單103下W8 (1)_大竹.新莊菜單103下W9" xfId="795"/>
    <cellStyle name="好_中山102.6月菜單_中山102.10月菜單_大竹104.0105-0109(W19)_大竹104.0112-0116(W20)_大竹.新莊菜單103下W5_大竹.新莊菜單103下W8 (1)_大竹.新莊菜單103下W9 (1)" xfId="796"/>
    <cellStyle name="好_中山102.6月菜單_中山102.10月菜單_大竹104.0105-0109(W19)_大竹104.0112-0116(W20)_大竹.新莊菜單103下W5_大竹.新莊菜單103下W8 (1)_大竹.新莊菜單103下W9 (1)_大竹.新莊菜單103下W13 (1)" xfId="797"/>
    <cellStyle name="好_中山102.6月菜單_中山102.10月菜單_大竹104.0105-0109(W19)_大竹104.0112-0116(W20)_大竹.新莊菜單103下W5_大竹.新莊菜單103下W8 (1)_大竹.新莊菜單103下W9_大竹.新莊菜單103下W13 (1)" xfId="798"/>
    <cellStyle name="好_中山102.6月菜單_中山102.10月菜單_大竹104.0105-0109(W19)_大竹104.0112-0116(W20)_大竹.新莊菜單103下W5_大竹.新莊菜單103下W9" xfId="799"/>
    <cellStyle name="好_中山102.6月菜單_中山102.10月菜單_大竹104.0105-0109(W19)_大竹104.0112-0116(W20)_大竹.新莊菜單103下W5_大竹.新莊菜單103下W9 (1)" xfId="800"/>
    <cellStyle name="好_中山102.6月菜單_中山102.10月菜單_大竹104.0105-0109(W19)_大竹104.0112-0116(W20)_大竹.新莊菜單103下W5_大竹.新莊菜單103下W9 (1)_大竹.新莊菜單103下W13 (1)" xfId="801"/>
    <cellStyle name="好_中山102.6月菜單_中山102.10月菜單_大竹104.0105-0109(W19)_大竹104.0112-0116(W20)_大竹.新莊菜單103下W5_大竹.新莊菜單103下W9_大竹.新莊菜單103下W13 (1)" xfId="802"/>
    <cellStyle name="好_中山102.6月菜單_中山102.10月菜單_大竹104.0105-0109(W19)_大竹104.0112-0116(W20)_大竹.新莊菜單103下W8 (1)" xfId="803"/>
    <cellStyle name="好_中山102.6月菜單_中山102.10月菜單_大竹104.0105-0109(W19)_大竹104.0112-0116(W20)_大竹.新莊菜單103下W8 (1)_大竹.新莊菜單103下W13 (1)" xfId="804"/>
    <cellStyle name="好_中山102.6月菜單_中山102.10月菜單_大竹104.0105-0109(W19)_大竹104.0112-0116(W20)_大竹.新莊菜單103下W8 (1)_大竹.新莊菜單103下W9" xfId="805"/>
    <cellStyle name="好_中山102.6月菜單_中山102.10月菜單_大竹104.0105-0109(W19)_大竹104.0112-0116(W20)_大竹.新莊菜單103下W8 (1)_大竹.新莊菜單103下W9 (1)" xfId="806"/>
    <cellStyle name="好_中山102.6月菜單_中山102.10月菜單_大竹104.0105-0109(W19)_大竹104.0112-0116(W20)_大竹.新莊菜單103下W8 (1)_大竹.新莊菜單103下W9 (1)_大竹.新莊菜單103下W13 (1)" xfId="807"/>
    <cellStyle name="好_中山102.6月菜單_中山102.10月菜單_大竹104.0105-0109(W19)_大竹104.0112-0116(W20)_大竹.新莊菜單103下W8 (1)_大竹.新莊菜單103下W9_大竹.新莊菜單103下W13 (1)" xfId="808"/>
    <cellStyle name="好_中山102.6月菜單_中山102.10月菜單_大竹104.0105-0109(W19)_大竹104.0112-0116(W20)_大竹.新莊菜單103下W9" xfId="809"/>
    <cellStyle name="好_中山102.6月菜單_中山102.10月菜單_大竹104.0105-0109(W19)_大竹104.0112-0116(W20)_大竹.新莊菜單103下W9 (1)" xfId="810"/>
    <cellStyle name="好_中山102.6月菜單_中山102.10月菜單_大竹104.0105-0109(W19)_大竹104.0112-0116(W20)_大竹.新莊菜單103下W9 (1)_大竹.新莊菜單103下W13 (1)" xfId="811"/>
    <cellStyle name="好_中山102.6月菜單_中山102.10月菜單_大竹104.0105-0109(W19)_大竹104.0112-0116(W20)_大竹.新莊菜單103下W9_大竹.新莊菜單103下W13 (1)" xfId="812"/>
    <cellStyle name="好_中山102.6月菜單_中山102.10月菜單_大竹104.0112-0116(W20)" xfId="813"/>
    <cellStyle name="好_中山102.6月菜單_中山102.10月菜單_大竹104.0112-0116(W20)_大竹.新莊菜單103下W13 (1)" xfId="814"/>
    <cellStyle name="好_中山102.6月菜單_中山102.10月菜單_大竹104.0112-0116(W20)_大竹.新莊菜單103下W5" xfId="815"/>
    <cellStyle name="好_中山102.6月菜單_中山102.10月菜單_大竹104.0112-0116(W20)_大竹.新莊菜單103下W5_大竹.新莊菜單103下W13 (1)" xfId="816"/>
    <cellStyle name="好_中山102.6月菜單_中山102.10月菜單_大竹104.0112-0116(W20)_大竹.新莊菜單103下W5_大竹.新莊菜單103下W8 (1)" xfId="817"/>
    <cellStyle name="好_中山102.6月菜單_中山102.10月菜單_大竹104.0112-0116(W20)_大竹.新莊菜單103下W5_大竹.新莊菜單103下W8 (1)_大竹.新莊菜單103下W13 (1)" xfId="818"/>
    <cellStyle name="好_中山102.6月菜單_中山102.10月菜單_大竹104.0112-0116(W20)_大竹.新莊菜單103下W5_大竹.新莊菜單103下W8 (1)_大竹.新莊菜單103下W9" xfId="819"/>
    <cellStyle name="好_中山102.6月菜單_中山102.10月菜單_大竹104.0112-0116(W20)_大竹.新莊菜單103下W5_大竹.新莊菜單103下W8 (1)_大竹.新莊菜單103下W9 (1)" xfId="820"/>
    <cellStyle name="好_中山102.6月菜單_中山102.10月菜單_大竹104.0112-0116(W20)_大竹.新莊菜單103下W5_大竹.新莊菜單103下W8 (1)_大竹.新莊菜單103下W9 (1)_大竹.新莊菜單103下W13 (1)" xfId="821"/>
    <cellStyle name="好_中山102.6月菜單_中山102.10月菜單_大竹104.0112-0116(W20)_大竹.新莊菜單103下W5_大竹.新莊菜單103下W8 (1)_大竹.新莊菜單103下W9_大竹.新莊菜單103下W13 (1)" xfId="822"/>
    <cellStyle name="好_中山102.6月菜單_中山102.10月菜單_大竹104.0112-0116(W20)_大竹.新莊菜單103下W5_大竹.新莊菜單103下W9" xfId="823"/>
    <cellStyle name="好_中山102.6月菜單_中山102.10月菜單_大竹104.0112-0116(W20)_大竹.新莊菜單103下W5_大竹.新莊菜單103下W9 (1)" xfId="824"/>
    <cellStyle name="好_中山102.6月菜單_中山102.10月菜單_大竹104.0112-0116(W20)_大竹.新莊菜單103下W5_大竹.新莊菜單103下W9 (1)_大竹.新莊菜單103下W13 (1)" xfId="825"/>
    <cellStyle name="好_中山102.6月菜單_中山102.10月菜單_大竹104.0112-0116(W20)_大竹.新莊菜單103下W5_大竹.新莊菜單103下W9_大竹.新莊菜單103下W13 (1)" xfId="826"/>
    <cellStyle name="好_中山102.6月菜單_中山102.10月菜單_大竹104.0112-0116(W20)_大竹.新莊菜單103下W8 (1)" xfId="827"/>
    <cellStyle name="好_中山102.6月菜單_中山102.10月菜單_大竹104.0112-0116(W20)_大竹.新莊菜單103下W8 (1)_大竹.新莊菜單103下W13 (1)" xfId="828"/>
    <cellStyle name="好_中山102.6月菜單_中山102.10月菜單_大竹104.0112-0116(W20)_大竹.新莊菜單103下W8 (1)_大竹.新莊菜單103下W9" xfId="829"/>
    <cellStyle name="好_中山102.6月菜單_中山102.10月菜單_大竹104.0112-0116(W20)_大竹.新莊菜單103下W8 (1)_大竹.新莊菜單103下W9 (1)" xfId="830"/>
    <cellStyle name="好_中山102.6月菜單_中山102.10月菜單_大竹104.0112-0116(W20)_大竹.新莊菜單103下W8 (1)_大竹.新莊菜單103下W9 (1)_大竹.新莊菜單103下W13 (1)" xfId="831"/>
    <cellStyle name="好_中山102.6月菜單_中山102.10月菜單_大竹104.0112-0116(W20)_大竹.新莊菜單103下W8 (1)_大竹.新莊菜單103下W9_大竹.新莊菜單103下W13 (1)" xfId="832"/>
    <cellStyle name="好_中山102.6月菜單_中山102.10月菜單_大竹104.0112-0116(W20)_大竹.新莊菜單103下W9" xfId="833"/>
    <cellStyle name="好_中山102.6月菜單_中山102.10月菜單_大竹104.0112-0116(W20)_大竹.新莊菜單103下W9 (1)" xfId="834"/>
    <cellStyle name="好_中山102.6月菜單_中山102.10月菜單_大竹104.0112-0116(W20)_大竹.新莊菜單103下W9 (1)_大竹.新莊菜單103下W13 (1)" xfId="835"/>
    <cellStyle name="好_中山102.6月菜單_中山102.10月菜單_大竹104.0112-0116(W20)_大竹.新莊菜單103下W9_大竹.新莊菜單103下W13 (1)" xfId="836"/>
    <cellStyle name="好_中山102.6月菜單_中山103.9月菜單(含幼兒)" xfId="837"/>
    <cellStyle name="好_中山102.6月菜單_中山103.9月菜單(含幼兒)_大竹.新莊菜單103下W13 (1)" xfId="838"/>
    <cellStyle name="好_中山102.6月菜單_中山103.9月菜單(含幼兒)_大竹.新莊菜單103下W5" xfId="839"/>
    <cellStyle name="好_中山102.6月菜單_中山103.9月菜單(含幼兒)_大竹.新莊菜單103下W5_大竹.新莊菜單103下W13 (1)" xfId="840"/>
    <cellStyle name="好_中山102.6月菜單_中山103.9月菜單(含幼兒)_大竹.新莊菜單103下W5_大竹.新莊菜單103下W8 (1)" xfId="841"/>
    <cellStyle name="好_中山102.6月菜單_中山103.9月菜單(含幼兒)_大竹.新莊菜單103下W5_大竹.新莊菜單103下W8 (1)_大竹.新莊菜單103下W13 (1)" xfId="842"/>
    <cellStyle name="好_中山102.6月菜單_中山103.9月菜單(含幼兒)_大竹.新莊菜單103下W5_大竹.新莊菜單103下W8 (1)_大竹.新莊菜單103下W9" xfId="843"/>
    <cellStyle name="好_中山102.6月菜單_中山103.9月菜單(含幼兒)_大竹.新莊菜單103下W5_大竹.新莊菜單103下W8 (1)_大竹.新莊菜單103下W9 (1)" xfId="844"/>
    <cellStyle name="好_中山102.6月菜單_中山103.9月菜單(含幼兒)_大竹.新莊菜單103下W5_大竹.新莊菜單103下W8 (1)_大竹.新莊菜單103下W9 (1)_大竹.新莊菜單103下W13 (1)" xfId="845"/>
    <cellStyle name="好_中山102.6月菜單_中山103.9月菜單(含幼兒)_大竹.新莊菜單103下W5_大竹.新莊菜單103下W8 (1)_大竹.新莊菜單103下W9_大竹.新莊菜單103下W13 (1)" xfId="846"/>
    <cellStyle name="好_中山102.6月菜單_中山103.9月菜單(含幼兒)_大竹.新莊菜單103下W5_大竹.新莊菜單103下W9" xfId="847"/>
    <cellStyle name="好_中山102.6月菜單_中山103.9月菜單(含幼兒)_大竹.新莊菜單103下W5_大竹.新莊菜單103下W9 (1)" xfId="848"/>
    <cellStyle name="好_中山102.6月菜單_中山103.9月菜單(含幼兒)_大竹.新莊菜單103下W5_大竹.新莊菜單103下W9 (1)_大竹.新莊菜單103下W13 (1)" xfId="849"/>
    <cellStyle name="好_中山102.6月菜單_中山103.9月菜單(含幼兒)_大竹.新莊菜單103下W5_大竹.新莊菜單103下W9_大竹.新莊菜單103下W13 (1)" xfId="850"/>
    <cellStyle name="好_中山102.6月菜單_中山103.9月菜單(含幼兒)_大竹.新莊菜單103下W8 (1)" xfId="851"/>
    <cellStyle name="好_中山102.6月菜單_中山103.9月菜單(含幼兒)_大竹.新莊菜單103下W8 (1)_大竹.新莊菜單103下W13 (1)" xfId="852"/>
    <cellStyle name="好_中山102.6月菜單_中山103.9月菜單(含幼兒)_大竹.新莊菜單103下W8 (1)_大竹.新莊菜單103下W9" xfId="853"/>
    <cellStyle name="好_中山102.6月菜單_中山103.9月菜單(含幼兒)_大竹.新莊菜單103下W8 (1)_大竹.新莊菜單103下W9 (1)" xfId="854"/>
    <cellStyle name="好_中山102.6月菜單_中山103.9月菜單(含幼兒)_大竹.新莊菜單103下W8 (1)_大竹.新莊菜單103下W9 (1)_大竹.新莊菜單103下W13 (1)" xfId="855"/>
    <cellStyle name="好_中山102.6月菜單_中山103.9月菜單(含幼兒)_大竹.新莊菜單103下W8 (1)_大竹.新莊菜單103下W9_大竹.新莊菜單103下W13 (1)" xfId="856"/>
    <cellStyle name="好_中山102.6月菜單_中山103.9月菜單(含幼兒)_大竹.新莊菜單103下W9" xfId="857"/>
    <cellStyle name="好_中山102.6月菜單_中山103.9月菜單(含幼兒)_大竹.新莊菜單103下W9 (1)" xfId="858"/>
    <cellStyle name="好_中山102.6月菜單_中山103.9月菜單(含幼兒)_大竹.新莊菜單103下W9 (1)_大竹.新莊菜單103下W13 (1)" xfId="859"/>
    <cellStyle name="好_中山102.6月菜單_中山103.9月菜單(含幼兒)_大竹.新莊菜單103下W9_大竹.新莊菜單103下W13 (1)" xfId="860"/>
    <cellStyle name="好_中山102.6月菜單_中山103.9月菜單(含幼兒)_大竹104.0105-0109(W19)" xfId="861"/>
    <cellStyle name="好_中山102.6月菜單_中山103.9月菜單(含幼兒)_大竹104.0105-0109(W19)_大竹.新莊菜單103下W13 (1)" xfId="862"/>
    <cellStyle name="好_中山102.6月菜單_中山103.9月菜單(含幼兒)_大竹104.0105-0109(W19)_大竹.新莊菜單103下W5" xfId="863"/>
    <cellStyle name="好_中山102.6月菜單_中山103.9月菜單(含幼兒)_大竹104.0105-0109(W19)_大竹.新莊菜單103下W5_大竹.新莊菜單103下W13 (1)" xfId="864"/>
    <cellStyle name="好_中山102.6月菜單_中山103.9月菜單(含幼兒)_大竹104.0105-0109(W19)_大竹.新莊菜單103下W5_大竹.新莊菜單103下W8 (1)" xfId="865"/>
    <cellStyle name="好_中山102.6月菜單_中山103.9月菜單(含幼兒)_大竹104.0105-0109(W19)_大竹.新莊菜單103下W5_大竹.新莊菜單103下W8 (1)_大竹.新莊菜單103下W13 (1)" xfId="866"/>
    <cellStyle name="好_中山102.6月菜單_中山103.9月菜單(含幼兒)_大竹104.0105-0109(W19)_大竹.新莊菜單103下W5_大竹.新莊菜單103下W8 (1)_大竹.新莊菜單103下W9" xfId="867"/>
    <cellStyle name="好_中山102.6月菜單_中山103.9月菜單(含幼兒)_大竹104.0105-0109(W19)_大竹.新莊菜單103下W5_大竹.新莊菜單103下W8 (1)_大竹.新莊菜單103下W9 (1)" xfId="868"/>
    <cellStyle name="好_中山102.6月菜單_中山103.9月菜單(含幼兒)_大竹104.0105-0109(W19)_大竹.新莊菜單103下W5_大竹.新莊菜單103下W8 (1)_大竹.新莊菜單103下W9 (1)_大竹.新莊菜單103下W13 (1)" xfId="869"/>
    <cellStyle name="好_中山102.6月菜單_中山103.9月菜單(含幼兒)_大竹104.0105-0109(W19)_大竹.新莊菜單103下W5_大竹.新莊菜單103下W8 (1)_大竹.新莊菜單103下W9_大竹.新莊菜單103下W13 (1)" xfId="870"/>
    <cellStyle name="好_中山102.6月菜單_中山103.9月菜單(含幼兒)_大竹104.0105-0109(W19)_大竹.新莊菜單103下W5_大竹.新莊菜單103下W9" xfId="871"/>
    <cellStyle name="好_中山102.6月菜單_中山103.9月菜單(含幼兒)_大竹104.0105-0109(W19)_大竹.新莊菜單103下W5_大竹.新莊菜單103下W9 (1)" xfId="872"/>
    <cellStyle name="好_中山102.6月菜單_中山103.9月菜單(含幼兒)_大竹104.0105-0109(W19)_大竹.新莊菜單103下W5_大竹.新莊菜單103下W9 (1)_大竹.新莊菜單103下W13 (1)" xfId="873"/>
    <cellStyle name="好_中山102.6月菜單_中山103.9月菜單(含幼兒)_大竹104.0105-0109(W19)_大竹.新莊菜單103下W5_大竹.新莊菜單103下W9_大竹.新莊菜單103下W13 (1)" xfId="874"/>
    <cellStyle name="好_中山102.6月菜單_中山103.9月菜單(含幼兒)_大竹104.0105-0109(W19)_大竹.新莊菜單103下W8 (1)" xfId="875"/>
    <cellStyle name="好_中山102.6月菜單_中山103.9月菜單(含幼兒)_大竹104.0105-0109(W19)_大竹.新莊菜單103下W8 (1)_大竹.新莊菜單103下W13 (1)" xfId="876"/>
    <cellStyle name="好_中山102.6月菜單_中山103.9月菜單(含幼兒)_大竹104.0105-0109(W19)_大竹.新莊菜單103下W8 (1)_大竹.新莊菜單103下W9" xfId="877"/>
    <cellStyle name="好_中山102.6月菜單_中山103.9月菜單(含幼兒)_大竹104.0105-0109(W19)_大竹.新莊菜單103下W8 (1)_大竹.新莊菜單103下W9 (1)" xfId="878"/>
    <cellStyle name="好_中山102.6月菜單_中山103.9月菜單(含幼兒)_大竹104.0105-0109(W19)_大竹.新莊菜單103下W8 (1)_大竹.新莊菜單103下W9 (1)_大竹.新莊菜單103下W13 (1)" xfId="879"/>
    <cellStyle name="好_中山102.6月菜單_中山103.9月菜單(含幼兒)_大竹104.0105-0109(W19)_大竹.新莊菜單103下W8 (1)_大竹.新莊菜單103下W9_大竹.新莊菜單103下W13 (1)" xfId="880"/>
    <cellStyle name="好_中山102.6月菜單_中山103.9月菜單(含幼兒)_大竹104.0105-0109(W19)_大竹.新莊菜單103下W9" xfId="881"/>
    <cellStyle name="好_中山102.6月菜單_中山103.9月菜單(含幼兒)_大竹104.0105-0109(W19)_大竹.新莊菜單103下W9 (1)" xfId="882"/>
    <cellStyle name="好_中山102.6月菜單_中山103.9月菜單(含幼兒)_大竹104.0105-0109(W19)_大竹.新莊菜單103下W9 (1)_大竹.新莊菜單103下W13 (1)" xfId="883"/>
    <cellStyle name="好_中山102.6月菜單_中山103.9月菜單(含幼兒)_大竹104.0105-0109(W19)_大竹.新莊菜單103下W9_大竹.新莊菜單103下W13 (1)" xfId="884"/>
    <cellStyle name="好_中山102.6月菜單_中山103.9月菜單(含幼兒)_大竹104.0105-0109(W19)_大竹104.0112-0116(W20)" xfId="885"/>
    <cellStyle name="好_中山102.6月菜單_中山103.9月菜單(含幼兒)_大竹104.0105-0109(W19)_大竹104.0112-0116(W20)_大竹.新莊菜單103下W13 (1)" xfId="886"/>
    <cellStyle name="好_中山102.6月菜單_中山103.9月菜單(含幼兒)_大竹104.0105-0109(W19)_大竹104.0112-0116(W20)_大竹.新莊菜單103下W5" xfId="887"/>
    <cellStyle name="好_中山102.6月菜單_中山103.9月菜單(含幼兒)_大竹104.0105-0109(W19)_大竹104.0112-0116(W20)_大竹.新莊菜單103下W5_大竹.新莊菜單103下W13 (1)" xfId="888"/>
    <cellStyle name="好_中山102.6月菜單_中山103.9月菜單(含幼兒)_大竹104.0105-0109(W19)_大竹104.0112-0116(W20)_大竹.新莊菜單103下W5_大竹.新莊菜單103下W8 (1)" xfId="889"/>
    <cellStyle name="好_中山102.6月菜單_中山103.9月菜單(含幼兒)_大竹104.0105-0109(W19)_大竹104.0112-0116(W20)_大竹.新莊菜單103下W5_大竹.新莊菜單103下W8 (1)_大竹.新莊菜單103下W13 (1)" xfId="890"/>
    <cellStyle name="好_中山102.6月菜單_中山103.9月菜單(含幼兒)_大竹104.0105-0109(W19)_大竹104.0112-0116(W20)_大竹.新莊菜單103下W5_大竹.新莊菜單103下W8 (1)_大竹.新莊菜單103下W9" xfId="891"/>
    <cellStyle name="好_中山102.6月菜單_中山103.9月菜單(含幼兒)_大竹104.0105-0109(W19)_大竹104.0112-0116(W20)_大竹.新莊菜單103下W5_大竹.新莊菜單103下W8 (1)_大竹.新莊菜單103下W9 (1)" xfId="892"/>
    <cellStyle name="好_中山102.6月菜單_中山103.9月菜單(含幼兒)_大竹104.0105-0109(W19)_大竹104.0112-0116(W20)_大竹.新莊菜單103下W5_大竹.新莊菜單103下W8 (1)_大竹.新莊菜單103下W9 (1)_大竹.新莊菜單103下W13 (1)" xfId="893"/>
    <cellStyle name="好_中山102.6月菜單_中山103.9月菜單(含幼兒)_大竹104.0105-0109(W19)_大竹104.0112-0116(W20)_大竹.新莊菜單103下W5_大竹.新莊菜單103下W8 (1)_大竹.新莊菜單103下W9_大竹.新莊菜單103下W13 (1)" xfId="894"/>
    <cellStyle name="好_中山102.6月菜單_中山103.9月菜單(含幼兒)_大竹104.0105-0109(W19)_大竹104.0112-0116(W20)_大竹.新莊菜單103下W5_大竹.新莊菜單103下W9" xfId="895"/>
    <cellStyle name="好_中山102.6月菜單_中山103.9月菜單(含幼兒)_大竹104.0105-0109(W19)_大竹104.0112-0116(W20)_大竹.新莊菜單103下W5_大竹.新莊菜單103下W9 (1)" xfId="896"/>
    <cellStyle name="好_中山102.6月菜單_中山103.9月菜單(含幼兒)_大竹104.0105-0109(W19)_大竹104.0112-0116(W20)_大竹.新莊菜單103下W5_大竹.新莊菜單103下W9 (1)_大竹.新莊菜單103下W13 (1)" xfId="897"/>
    <cellStyle name="好_中山102.6月菜單_中山103.9月菜單(含幼兒)_大竹104.0105-0109(W19)_大竹104.0112-0116(W20)_大竹.新莊菜單103下W5_大竹.新莊菜單103下W9_大竹.新莊菜單103下W13 (1)" xfId="898"/>
    <cellStyle name="好_中山102.6月菜單_中山103.9月菜單(含幼兒)_大竹104.0105-0109(W19)_大竹104.0112-0116(W20)_大竹.新莊菜單103下W8 (1)" xfId="899"/>
    <cellStyle name="好_中山102.6月菜單_中山103.9月菜單(含幼兒)_大竹104.0105-0109(W19)_大竹104.0112-0116(W20)_大竹.新莊菜單103下W8 (1)_大竹.新莊菜單103下W13 (1)" xfId="900"/>
    <cellStyle name="好_中山102.6月菜單_中山103.9月菜單(含幼兒)_大竹104.0105-0109(W19)_大竹104.0112-0116(W20)_大竹.新莊菜單103下W8 (1)_大竹.新莊菜單103下W9" xfId="901"/>
    <cellStyle name="好_中山102.6月菜單_中山103.9月菜單(含幼兒)_大竹104.0105-0109(W19)_大竹104.0112-0116(W20)_大竹.新莊菜單103下W8 (1)_大竹.新莊菜單103下W9 (1)" xfId="902"/>
    <cellStyle name="好_中山102.6月菜單_中山103.9月菜單(含幼兒)_大竹104.0105-0109(W19)_大竹104.0112-0116(W20)_大竹.新莊菜單103下W8 (1)_大竹.新莊菜單103下W9 (1)_大竹.新莊菜單103下W13 (1)" xfId="903"/>
    <cellStyle name="好_中山102.6月菜單_中山103.9月菜單(含幼兒)_大竹104.0105-0109(W19)_大竹104.0112-0116(W20)_大竹.新莊菜單103下W8 (1)_大竹.新莊菜單103下W9_大竹.新莊菜單103下W13 (1)" xfId="904"/>
    <cellStyle name="好_中山102.6月菜單_中山103.9月菜單(含幼兒)_大竹104.0105-0109(W19)_大竹104.0112-0116(W20)_大竹.新莊菜單103下W9" xfId="905"/>
    <cellStyle name="好_中山102.6月菜單_中山103.9月菜單(含幼兒)_大竹104.0105-0109(W19)_大竹104.0112-0116(W20)_大竹.新莊菜單103下W9 (1)" xfId="906"/>
    <cellStyle name="好_中山102.6月菜單_中山103.9月菜單(含幼兒)_大竹104.0105-0109(W19)_大竹104.0112-0116(W20)_大竹.新莊菜單103下W9 (1)_大竹.新莊菜單103下W13 (1)" xfId="907"/>
    <cellStyle name="好_中山102.6月菜單_中山103.9月菜單(含幼兒)_大竹104.0105-0109(W19)_大竹104.0112-0116(W20)_大竹.新莊菜單103下W9_大竹.新莊菜單103下W13 (1)" xfId="908"/>
    <cellStyle name="好_中山102.6月菜單_中山103.9月菜單(含幼兒)_大竹104.0112-0116(W20)" xfId="909"/>
    <cellStyle name="好_中山102.6月菜單_中山103.9月菜單(含幼兒)_大竹104.0112-0116(W20)_大竹.新莊菜單103下W13 (1)" xfId="910"/>
    <cellStyle name="好_中山102.6月菜單_中山103.9月菜單(含幼兒)_大竹104.0112-0116(W20)_大竹.新莊菜單103下W5" xfId="911"/>
    <cellStyle name="好_中山102.6月菜單_中山103.9月菜單(含幼兒)_大竹104.0112-0116(W20)_大竹.新莊菜單103下W5_大竹.新莊菜單103下W13 (1)" xfId="912"/>
    <cellStyle name="好_中山102.6月菜單_中山103.9月菜單(含幼兒)_大竹104.0112-0116(W20)_大竹.新莊菜單103下W5_大竹.新莊菜單103下W8 (1)" xfId="913"/>
    <cellStyle name="好_中山102.6月菜單_中山103.9月菜單(含幼兒)_大竹104.0112-0116(W20)_大竹.新莊菜單103下W5_大竹.新莊菜單103下W8 (1)_大竹.新莊菜單103下W13 (1)" xfId="914"/>
    <cellStyle name="好_中山102.6月菜單_中山103.9月菜單(含幼兒)_大竹104.0112-0116(W20)_大竹.新莊菜單103下W5_大竹.新莊菜單103下W8 (1)_大竹.新莊菜單103下W9" xfId="915"/>
    <cellStyle name="好_中山102.6月菜單_中山103.9月菜單(含幼兒)_大竹104.0112-0116(W20)_大竹.新莊菜單103下W5_大竹.新莊菜單103下W8 (1)_大竹.新莊菜單103下W9 (1)" xfId="916"/>
    <cellStyle name="好_中山102.6月菜單_中山103.9月菜單(含幼兒)_大竹104.0112-0116(W20)_大竹.新莊菜單103下W5_大竹.新莊菜單103下W8 (1)_大竹.新莊菜單103下W9 (1)_大竹.新莊菜單103下W13 (1)" xfId="917"/>
    <cellStyle name="好_中山102.6月菜單_中山103.9月菜單(含幼兒)_大竹104.0112-0116(W20)_大竹.新莊菜單103下W5_大竹.新莊菜單103下W8 (1)_大竹.新莊菜單103下W9_大竹.新莊菜單103下W13 (1)" xfId="918"/>
    <cellStyle name="好_中山102.6月菜單_中山103.9月菜單(含幼兒)_大竹104.0112-0116(W20)_大竹.新莊菜單103下W5_大竹.新莊菜單103下W9" xfId="919"/>
    <cellStyle name="好_中山102.6月菜單_中山103.9月菜單(含幼兒)_大竹104.0112-0116(W20)_大竹.新莊菜單103下W5_大竹.新莊菜單103下W9 (1)" xfId="920"/>
    <cellStyle name="好_中山102.6月菜單_中山103.9月菜單(含幼兒)_大竹104.0112-0116(W20)_大竹.新莊菜單103下W5_大竹.新莊菜單103下W9 (1)_大竹.新莊菜單103下W13 (1)" xfId="921"/>
    <cellStyle name="好_中山102.6月菜單_中山103.9月菜單(含幼兒)_大竹104.0112-0116(W20)_大竹.新莊菜單103下W5_大竹.新莊菜單103下W9_大竹.新莊菜單103下W13 (1)" xfId="922"/>
    <cellStyle name="好_中山102.6月菜單_中山103.9月菜單(含幼兒)_大竹104.0112-0116(W20)_大竹.新莊菜單103下W8 (1)" xfId="923"/>
    <cellStyle name="好_中山102.6月菜單_中山103.9月菜單(含幼兒)_大竹104.0112-0116(W20)_大竹.新莊菜單103下W8 (1)_大竹.新莊菜單103下W13 (1)" xfId="924"/>
    <cellStyle name="好_中山102.6月菜單_中山103.9月菜單(含幼兒)_大竹104.0112-0116(W20)_大竹.新莊菜單103下W8 (1)_大竹.新莊菜單103下W9" xfId="925"/>
    <cellStyle name="好_中山102.6月菜單_中山103.9月菜單(含幼兒)_大竹104.0112-0116(W20)_大竹.新莊菜單103下W8 (1)_大竹.新莊菜單103下W9 (1)" xfId="926"/>
    <cellStyle name="好_中山102.6月菜單_中山103.9月菜單(含幼兒)_大竹104.0112-0116(W20)_大竹.新莊菜單103下W8 (1)_大竹.新莊菜單103下W9 (1)_大竹.新莊菜單103下W13 (1)" xfId="927"/>
    <cellStyle name="好_中山102.6月菜單_中山103.9月菜單(含幼兒)_大竹104.0112-0116(W20)_大竹.新莊菜單103下W8 (1)_大竹.新莊菜單103下W9_大竹.新莊菜單103下W13 (1)" xfId="928"/>
    <cellStyle name="好_中山102.6月菜單_中山103.9月菜單(含幼兒)_大竹104.0112-0116(W20)_大竹.新莊菜單103下W9" xfId="929"/>
    <cellStyle name="好_中山102.6月菜單_中山103.9月菜單(含幼兒)_大竹104.0112-0116(W20)_大竹.新莊菜單103下W9 (1)" xfId="930"/>
    <cellStyle name="好_中山102.6月菜單_中山103.9月菜單(含幼兒)_大竹104.0112-0116(W20)_大竹.新莊菜單103下W9 (1)_大竹.新莊菜單103下W13 (1)" xfId="931"/>
    <cellStyle name="好_中山102.6月菜單_中山103.9月菜單(含幼兒)_大竹104.0112-0116(W20)_大竹.新莊菜單103下W9_大竹.新莊菜單103下W13 (1)" xfId="932"/>
    <cellStyle name="Percent" xfId="933"/>
    <cellStyle name="計算方式" xfId="934"/>
    <cellStyle name="計算方式 2" xfId="935"/>
    <cellStyle name="計算方式 2 2" xfId="936"/>
    <cellStyle name="計算方式 3" xfId="937"/>
    <cellStyle name="Currency" xfId="938"/>
    <cellStyle name="Currency [0]" xfId="939"/>
    <cellStyle name="連結的儲存格" xfId="940"/>
    <cellStyle name="連結的儲存格 2" xfId="941"/>
    <cellStyle name="連結的儲存格 2 2" xfId="942"/>
    <cellStyle name="連結的儲存格 3" xfId="943"/>
    <cellStyle name="備註" xfId="944"/>
    <cellStyle name="備註 2" xfId="945"/>
    <cellStyle name="備註 2 2" xfId="946"/>
    <cellStyle name="備註 3" xfId="947"/>
    <cellStyle name="備註 3 2" xfId="948"/>
    <cellStyle name="備註 4" xfId="949"/>
    <cellStyle name="備註 5" xfId="950"/>
    <cellStyle name="Hyperlink" xfId="951"/>
    <cellStyle name="說明文字" xfId="952"/>
    <cellStyle name="說明文字 2" xfId="953"/>
    <cellStyle name="說明文字 2 2" xfId="954"/>
    <cellStyle name="說明文字 3" xfId="955"/>
    <cellStyle name="輔色1" xfId="956"/>
    <cellStyle name="輔色1 2" xfId="957"/>
    <cellStyle name="輔色1 2 2" xfId="958"/>
    <cellStyle name="輔色1 3" xfId="959"/>
    <cellStyle name="輔色2" xfId="960"/>
    <cellStyle name="輔色2 2" xfId="961"/>
    <cellStyle name="輔色2 2 2" xfId="962"/>
    <cellStyle name="輔色2 3" xfId="963"/>
    <cellStyle name="輔色3" xfId="964"/>
    <cellStyle name="輔色3 2" xfId="965"/>
    <cellStyle name="輔色3 2 2" xfId="966"/>
    <cellStyle name="輔色3 3" xfId="967"/>
    <cellStyle name="輔色4" xfId="968"/>
    <cellStyle name="輔色4 2" xfId="969"/>
    <cellStyle name="輔色4 2 2" xfId="970"/>
    <cellStyle name="輔色4 3" xfId="971"/>
    <cellStyle name="輔色5" xfId="972"/>
    <cellStyle name="輔色5 2" xfId="973"/>
    <cellStyle name="輔色5 2 2" xfId="974"/>
    <cellStyle name="輔色5 3" xfId="975"/>
    <cellStyle name="輔色6" xfId="976"/>
    <cellStyle name="輔色6 2" xfId="977"/>
    <cellStyle name="輔色6 2 2" xfId="978"/>
    <cellStyle name="輔色6 3" xfId="979"/>
    <cellStyle name="標題" xfId="980"/>
    <cellStyle name="標題 1" xfId="981"/>
    <cellStyle name="標題 1 2" xfId="982"/>
    <cellStyle name="標題 1 2 2" xfId="983"/>
    <cellStyle name="標題 1 3" xfId="984"/>
    <cellStyle name="標題 2" xfId="985"/>
    <cellStyle name="標題 2 2" xfId="986"/>
    <cellStyle name="標題 2 2 2" xfId="987"/>
    <cellStyle name="標題 2 3" xfId="988"/>
    <cellStyle name="標題 3" xfId="989"/>
    <cellStyle name="標題 3 2" xfId="990"/>
    <cellStyle name="標題 3 2 2" xfId="991"/>
    <cellStyle name="標題 3 3" xfId="992"/>
    <cellStyle name="標題 4" xfId="993"/>
    <cellStyle name="標題 4 2" xfId="994"/>
    <cellStyle name="標題 4 2 2" xfId="995"/>
    <cellStyle name="標題 4 3" xfId="996"/>
    <cellStyle name="標題 5" xfId="997"/>
    <cellStyle name="標題 5 2" xfId="998"/>
    <cellStyle name="標題 6" xfId="999"/>
    <cellStyle name="輸入" xfId="1000"/>
    <cellStyle name="輸入 2" xfId="1001"/>
    <cellStyle name="輸入 2 2" xfId="1002"/>
    <cellStyle name="輸入 3" xfId="1003"/>
    <cellStyle name="輸出" xfId="1004"/>
    <cellStyle name="輸出 2" xfId="1005"/>
    <cellStyle name="輸出 2 2" xfId="1006"/>
    <cellStyle name="輸出 3" xfId="1007"/>
    <cellStyle name="檢查儲存格" xfId="1008"/>
    <cellStyle name="檢查儲存格 2" xfId="1009"/>
    <cellStyle name="檢查儲存格 2 2" xfId="1010"/>
    <cellStyle name="檢查儲存格 3" xfId="1011"/>
    <cellStyle name="壞" xfId="1012"/>
    <cellStyle name="壞 2" xfId="1013"/>
    <cellStyle name="壞 2 2" xfId="1014"/>
    <cellStyle name="壞 3" xfId="1015"/>
    <cellStyle name="壞_104年9月大竹.新莊國小月菜單" xfId="1016"/>
    <cellStyle name="壞_大竹.新莊0104-0108(W19)" xfId="1017"/>
    <cellStyle name="壞_大竹.新莊103學期下W 3.2修" xfId="1018"/>
    <cellStyle name="壞_大竹.新莊103學期下W 3.2修_大竹.新莊菜單103下W13 (1)" xfId="1019"/>
    <cellStyle name="壞_大竹.新莊103學期下W 3.2修_大竹.新莊菜單103下W5" xfId="1020"/>
    <cellStyle name="壞_大竹.新莊103學期下W 3.2修_大竹.新莊菜單103下W5_大竹.新莊菜單103下W13 (1)" xfId="1021"/>
    <cellStyle name="壞_大竹.新莊103學期下W 3.2修_大竹.新莊菜單103下W5_大竹.新莊菜單103下W8 (1)" xfId="1022"/>
    <cellStyle name="壞_大竹.新莊103學期下W 3.2修_大竹.新莊菜單103下W5_大竹.新莊菜單103下W8 (1)_大竹.新莊菜單103下W13 (1)" xfId="1023"/>
    <cellStyle name="壞_大竹.新莊103學期下W 3.2修_大竹.新莊菜單103下W5_大竹.新莊菜單103下W8 (1)_大竹.新莊菜單103下W9" xfId="1024"/>
    <cellStyle name="壞_大竹.新莊103學期下W 3.2修_大竹.新莊菜單103下W5_大竹.新莊菜單103下W8 (1)_大竹.新莊菜單103下W9 (1)" xfId="1025"/>
    <cellStyle name="壞_大竹.新莊103學期下W 3.2修_大竹.新莊菜單103下W5_大竹.新莊菜單103下W8 (1)_大竹.新莊菜單103下W9 (1)_大竹.新莊菜單103下W13 (1)" xfId="1026"/>
    <cellStyle name="壞_大竹.新莊103學期下W 3.2修_大竹.新莊菜單103下W5_大竹.新莊菜單103下W8 (1)_大竹.新莊菜單103下W9_大竹.新莊菜單103下W13 (1)" xfId="1027"/>
    <cellStyle name="壞_大竹.新莊103學期下W 3.2修_大竹.新莊菜單103下W5_大竹.新莊菜單103下W9" xfId="1028"/>
    <cellStyle name="壞_大竹.新莊103學期下W 3.2修_大竹.新莊菜單103下W5_大竹.新莊菜單103下W9 (1)" xfId="1029"/>
    <cellStyle name="壞_大竹.新莊103學期下W 3.2修_大竹.新莊菜單103下W5_大竹.新莊菜單103下W9 (1)_大竹.新莊菜單103下W13 (1)" xfId="1030"/>
    <cellStyle name="壞_大竹.新莊103學期下W 3.2修_大竹.新莊菜單103下W5_大竹.新莊菜單103下W9_大竹.新莊菜單103下W13 (1)" xfId="1031"/>
    <cellStyle name="壞_大竹.新莊103學期下W 3.2修_大竹.新莊菜單103下W8 (1)" xfId="1032"/>
    <cellStyle name="壞_大竹.新莊103學期下W 3.2修_大竹.新莊菜單103下W8 (1)_大竹.新莊菜單103下W13 (1)" xfId="1033"/>
    <cellStyle name="壞_大竹.新莊103學期下W 3.2修_大竹.新莊菜單103下W8 (1)_大竹.新莊菜單103下W9" xfId="1034"/>
    <cellStyle name="壞_大竹.新莊103學期下W 3.2修_大竹.新莊菜單103下W8 (1)_大竹.新莊菜單103下W9 (1)" xfId="1035"/>
    <cellStyle name="壞_大竹.新莊103學期下W 3.2修_大竹.新莊菜單103下W8 (1)_大竹.新莊菜單103下W9 (1)_大竹.新莊菜單103下W13 (1)" xfId="1036"/>
    <cellStyle name="壞_大竹.新莊103學期下W 3.2修_大竹.新莊菜單103下W8 (1)_大竹.新莊菜單103下W9_大竹.新莊菜單103下W13 (1)" xfId="1037"/>
    <cellStyle name="壞_大竹.新莊103學期下W 3.2修_大竹.新莊菜單103下W9" xfId="1038"/>
    <cellStyle name="壞_大竹.新莊103學期下W 3.2修_大竹.新莊菜單103下W9 (1)" xfId="1039"/>
    <cellStyle name="壞_大竹.新莊103學期下W 3.2修_大竹.新莊菜單103下W9 (1)_大竹.新莊菜單103下W13 (1)" xfId="1040"/>
    <cellStyle name="壞_大竹.新莊103學期下W 3.2修_大竹.新莊菜單103下W9_大竹.新莊菜單103下W13 (1)" xfId="1041"/>
    <cellStyle name="壞_大竹.新莊103學期下W3" xfId="1042"/>
    <cellStyle name="壞_大竹.新莊103學期下W3_大竹.新莊菜單103下W13 (1)" xfId="1043"/>
    <cellStyle name="壞_大竹.新莊103學期下W3_大竹.新莊菜單103下W5" xfId="1044"/>
    <cellStyle name="壞_大竹.新莊103學期下W3_大竹.新莊菜單103下W5_大竹.新莊菜單103下W13 (1)" xfId="1045"/>
    <cellStyle name="壞_大竹.新莊103學期下W3_大竹.新莊菜單103下W5_大竹.新莊菜單103下W8 (1)" xfId="1046"/>
    <cellStyle name="壞_大竹.新莊103學期下W3_大竹.新莊菜單103下W5_大竹.新莊菜單103下W8 (1)_大竹.新莊菜單103下W13 (1)" xfId="1047"/>
    <cellStyle name="壞_大竹.新莊103學期下W3_大竹.新莊菜單103下W5_大竹.新莊菜單103下W8 (1)_大竹.新莊菜單103下W9" xfId="1048"/>
    <cellStyle name="壞_大竹.新莊103學期下W3_大竹.新莊菜單103下W5_大竹.新莊菜單103下W8 (1)_大竹.新莊菜單103下W9 (1)" xfId="1049"/>
    <cellStyle name="壞_大竹.新莊103學期下W3_大竹.新莊菜單103下W5_大竹.新莊菜單103下W8 (1)_大竹.新莊菜單103下W9 (1)_大竹.新莊菜單103下W13 (1)" xfId="1050"/>
    <cellStyle name="壞_大竹.新莊103學期下W3_大竹.新莊菜單103下W5_大竹.新莊菜單103下W8 (1)_大竹.新莊菜單103下W9_大竹.新莊菜單103下W13 (1)" xfId="1051"/>
    <cellStyle name="壞_大竹.新莊103學期下W3_大竹.新莊菜單103下W5_大竹.新莊菜單103下W9" xfId="1052"/>
    <cellStyle name="壞_大竹.新莊103學期下W3_大竹.新莊菜單103下W5_大竹.新莊菜單103下W9 (1)" xfId="1053"/>
    <cellStyle name="壞_大竹.新莊103學期下W3_大竹.新莊菜單103下W5_大竹.新莊菜單103下W9 (1)_大竹.新莊菜單103下W13 (1)" xfId="1054"/>
    <cellStyle name="壞_大竹.新莊103學期下W3_大竹.新莊菜單103下W5_大竹.新莊菜單103下W9_大竹.新莊菜單103下W13 (1)" xfId="1055"/>
    <cellStyle name="壞_大竹.新莊103學期下W3_大竹.新莊菜單103下W8 (1)" xfId="1056"/>
    <cellStyle name="壞_大竹.新莊103學期下W3_大竹.新莊菜單103下W8 (1)_大竹.新莊菜單103下W13 (1)" xfId="1057"/>
    <cellStyle name="壞_大竹.新莊103學期下W3_大竹.新莊菜單103下W8 (1)_大竹.新莊菜單103下W9" xfId="1058"/>
    <cellStyle name="壞_大竹.新莊103學期下W3_大竹.新莊菜單103下W8 (1)_大竹.新莊菜單103下W9 (1)" xfId="1059"/>
    <cellStyle name="壞_大竹.新莊103學期下W3_大竹.新莊菜單103下W8 (1)_大竹.新莊菜單103下W9 (1)_大竹.新莊菜單103下W13 (1)" xfId="1060"/>
    <cellStyle name="壞_大竹.新莊103學期下W3_大竹.新莊菜單103下W8 (1)_大竹.新莊菜單103下W9_大竹.新莊菜單103下W13 (1)" xfId="1061"/>
    <cellStyle name="壞_大竹.新莊103學期下W3_大竹.新莊菜單103下W9" xfId="1062"/>
    <cellStyle name="壞_大竹.新莊103學期下W3_大竹.新莊菜單103下W9 (1)" xfId="1063"/>
    <cellStyle name="壞_大竹.新莊103學期下W3_大竹.新莊菜單103下W9 (1)_大竹.新莊菜單103下W13 (1)" xfId="1064"/>
    <cellStyle name="壞_大竹.新莊103學期下W3_大竹.新莊菜單103下W9_大竹.新莊菜單103下W13 (1)" xfId="1065"/>
    <cellStyle name="壞_大竹.新莊104.3月菜單" xfId="1066"/>
    <cellStyle name="壞_大竹.新莊104.3月菜單_大竹.新莊菜單103下W13 (1)" xfId="1067"/>
    <cellStyle name="壞_大竹.新莊104.3月菜單_大竹.新莊菜單103下W5" xfId="1068"/>
    <cellStyle name="壞_大竹.新莊104.3月菜單_大竹.新莊菜單103下W5_大竹.新莊菜單103下W13 (1)" xfId="1069"/>
    <cellStyle name="壞_大竹.新莊104.3月菜單_大竹.新莊菜單103下W5_大竹.新莊菜單103下W8 (1)" xfId="1070"/>
    <cellStyle name="壞_大竹.新莊104.3月菜單_大竹.新莊菜單103下W5_大竹.新莊菜單103下W8 (1)_大竹.新莊菜單103下W13 (1)" xfId="1071"/>
    <cellStyle name="壞_大竹.新莊104.3月菜單_大竹.新莊菜單103下W5_大竹.新莊菜單103下W8 (1)_大竹.新莊菜單103下W9" xfId="1072"/>
    <cellStyle name="壞_大竹.新莊104.3月菜單_大竹.新莊菜單103下W5_大竹.新莊菜單103下W8 (1)_大竹.新莊菜單103下W9 (1)" xfId="1073"/>
    <cellStyle name="壞_大竹.新莊104.3月菜單_大竹.新莊菜單103下W5_大竹.新莊菜單103下W8 (1)_大竹.新莊菜單103下W9 (1)_大竹.新莊菜單103下W13 (1)" xfId="1074"/>
    <cellStyle name="壞_大竹.新莊104.3月菜單_大竹.新莊菜單103下W5_大竹.新莊菜單103下W8 (1)_大竹.新莊菜單103下W9_大竹.新莊菜單103下W13 (1)" xfId="1075"/>
    <cellStyle name="壞_大竹.新莊104.3月菜單_大竹.新莊菜單103下W5_大竹.新莊菜單103下W9" xfId="1076"/>
    <cellStyle name="壞_大竹.新莊104.3月菜單_大竹.新莊菜單103下W5_大竹.新莊菜單103下W9 (1)" xfId="1077"/>
    <cellStyle name="壞_大竹.新莊104.3月菜單_大竹.新莊菜單103下W5_大竹.新莊菜單103下W9 (1)_大竹.新莊菜單103下W13 (1)" xfId="1078"/>
    <cellStyle name="壞_大竹.新莊104.3月菜單_大竹.新莊菜單103下W5_大竹.新莊菜單103下W9_大竹.新莊菜單103下W13 (1)" xfId="1079"/>
    <cellStyle name="壞_大竹.新莊104.3月菜單_大竹.新莊菜單103下W8 (1)" xfId="1080"/>
    <cellStyle name="壞_大竹.新莊104.3月菜單_大竹.新莊菜單103下W8 (1)_大竹.新莊菜單103下W13 (1)" xfId="1081"/>
    <cellStyle name="壞_大竹.新莊104.3月菜單_大竹.新莊菜單103下W8 (1)_大竹.新莊菜單103下W9" xfId="1082"/>
    <cellStyle name="壞_大竹.新莊104.3月菜單_大竹.新莊菜單103下W8 (1)_大竹.新莊菜單103下W9 (1)" xfId="1083"/>
    <cellStyle name="壞_大竹.新莊104.3月菜單_大竹.新莊菜單103下W8 (1)_大竹.新莊菜單103下W9 (1)_大竹.新莊菜單103下W13 (1)" xfId="1084"/>
    <cellStyle name="壞_大竹.新莊104.3月菜單_大竹.新莊菜單103下W8 (1)_大竹.新莊菜單103下W9_大竹.新莊菜單103下W13 (1)" xfId="1085"/>
    <cellStyle name="壞_大竹.新莊104.3月菜單_大竹.新莊菜單103下W9" xfId="1086"/>
    <cellStyle name="壞_大竹.新莊104.3月菜單_大竹.新莊菜單103下W9 (1)" xfId="1087"/>
    <cellStyle name="壞_大竹.新莊104.3月菜單_大竹.新莊菜單103下W9 (1)_大竹.新莊菜單103下W13 (1)" xfId="1088"/>
    <cellStyle name="壞_大竹.新莊104.3月菜單_大竹.新莊菜單103下W9_大竹.新莊菜單103下W13 (1)" xfId="1089"/>
    <cellStyle name="壞_大竹.新莊104.4月菜單 (1)" xfId="1090"/>
    <cellStyle name="壞_大竹.新莊104.4月菜單 (1)_大竹.新莊菜單103下W13 (1)" xfId="1091"/>
    <cellStyle name="壞_大竹.新莊104.4月菜單 (1)_大竹.新莊菜單103下W8 (1)" xfId="1092"/>
    <cellStyle name="壞_大竹.新莊104.4月菜單 (1)_大竹.新莊菜單103下W8 (1)_大竹.新莊菜單103下W13 (1)" xfId="1093"/>
    <cellStyle name="壞_大竹.新莊104.4月菜單 (1)_大竹.新莊菜單103下W8 (1)_大竹.新莊菜單103下W9" xfId="1094"/>
    <cellStyle name="壞_大竹.新莊104.4月菜單 (1)_大竹.新莊菜單103下W8 (1)_大竹.新莊菜單103下W9 (1)" xfId="1095"/>
    <cellStyle name="壞_大竹.新莊104.4月菜單 (1)_大竹.新莊菜單103下W8 (1)_大竹.新莊菜單103下W9 (1)_大竹.新莊菜單103下W13 (1)" xfId="1096"/>
    <cellStyle name="壞_大竹.新莊104.4月菜單 (1)_大竹.新莊菜單103下W8 (1)_大竹.新莊菜單103下W9_大竹.新莊菜單103下W13 (1)" xfId="1097"/>
    <cellStyle name="壞_大竹.新莊104.4月菜單 (1)_大竹.新莊菜單103下W9" xfId="1098"/>
    <cellStyle name="壞_大竹.新莊104.4月菜單 (1)_大竹.新莊菜單103下W9 (1)" xfId="1099"/>
    <cellStyle name="壞_大竹.新莊104.4月菜單 (1)_大竹.新莊菜單103下W9 (1)_大竹.新莊菜單103下W13 (1)" xfId="1100"/>
    <cellStyle name="壞_大竹.新莊104.4月菜單 (1)_大竹.新莊菜單103下W9_大竹.新莊菜單103下W13 (1)" xfId="1101"/>
    <cellStyle name="壞_大竹.新莊104.4月菜單 (靜修0325)" xfId="1102"/>
    <cellStyle name="壞_大竹.新莊104.4月菜單 (靜修0325)_大竹.新莊菜單103下W13 (1)" xfId="1103"/>
    <cellStyle name="壞_大竹.新莊104.4月菜單 (靜修0325)_大竹.新莊菜單103下W8 (1)" xfId="1104"/>
    <cellStyle name="壞_大竹.新莊104.4月菜單 (靜修0325)_大竹.新莊菜單103下W8 (1)_大竹.新莊菜單103下W13 (1)" xfId="1105"/>
    <cellStyle name="壞_大竹.新莊104.4月菜單 (靜修0325)_大竹.新莊菜單103下W8 (1)_大竹.新莊菜單103下W9" xfId="1106"/>
    <cellStyle name="壞_大竹.新莊104.4月菜單 (靜修0325)_大竹.新莊菜單103下W8 (1)_大竹.新莊菜單103下W9 (1)" xfId="1107"/>
    <cellStyle name="壞_大竹.新莊104.4月菜單 (靜修0325)_大竹.新莊菜單103下W8 (1)_大竹.新莊菜單103下W9 (1)_大竹.新莊菜單103下W13 (1)" xfId="1108"/>
    <cellStyle name="壞_大竹.新莊104.4月菜單 (靜修0325)_大竹.新莊菜單103下W8 (1)_大竹.新莊菜單103下W9_大竹.新莊菜單103下W13 (1)" xfId="1109"/>
    <cellStyle name="壞_大竹.新莊104.4月菜單 (靜修0325)_大竹.新莊菜單103下W9" xfId="1110"/>
    <cellStyle name="壞_大竹.新莊104.4月菜單 (靜修0325)_大竹.新莊菜單103下W9 (1)" xfId="1111"/>
    <cellStyle name="壞_大竹.新莊104.4月菜單 (靜修0325)_大竹.新莊菜單103下W9 (1)_大竹.新莊菜單103下W13 (1)" xfId="1112"/>
    <cellStyle name="壞_大竹.新莊104.4月菜單 (靜修0325)_大竹.新莊菜單103下W9_大竹.新莊菜單103下W13 (1)" xfId="1113"/>
    <cellStyle name="壞_大竹.新莊104.5月菜單" xfId="1114"/>
    <cellStyle name="壞_大竹.新莊104.5月菜單 (1)" xfId="1115"/>
    <cellStyle name="壞_大竹.新莊104.5月菜單 (1)_大竹.新莊菜單103下W13 (1)" xfId="1116"/>
    <cellStyle name="壞_大竹.新莊104.5月菜單_大竹.新莊菜單103下W13 (1)" xfId="1117"/>
    <cellStyle name="壞_大竹.新莊104.6月菜單" xfId="1118"/>
    <cellStyle name="壞_大竹.新莊104.6月菜單 (1)" xfId="1119"/>
    <cellStyle name="壞_大竹.新莊菜單103下W10" xfId="1120"/>
    <cellStyle name="壞_大竹.新莊菜單103下W10_大竹.新莊菜單103下W13 (1)" xfId="1121"/>
    <cellStyle name="壞_大竹.新莊菜單103下W9 (1)" xfId="1122"/>
    <cellStyle name="壞_大竹.新莊菜單103下W9 (1)_大竹.新莊菜單103下W13 (1)" xfId="1123"/>
    <cellStyle name="壞_大竹103.12月菜單" xfId="1124"/>
    <cellStyle name="壞_大竹103.12月菜單_大竹.新莊菜單103下W13 (1)" xfId="1125"/>
    <cellStyle name="壞_大竹103.12月菜單_大竹.新莊菜單103下W5" xfId="1126"/>
    <cellStyle name="壞_大竹103.12月菜單_大竹.新莊菜單103下W5_大竹.新莊菜單103下W13 (1)" xfId="1127"/>
    <cellStyle name="壞_大竹103.12月菜單_大竹.新莊菜單103下W5_大竹.新莊菜單103下W8 (1)" xfId="1128"/>
    <cellStyle name="壞_大竹103.12月菜單_大竹.新莊菜單103下W5_大竹.新莊菜單103下W8 (1)_大竹.新莊菜單103下W13 (1)" xfId="1129"/>
    <cellStyle name="壞_大竹103.12月菜單_大竹.新莊菜單103下W5_大竹.新莊菜單103下W8 (1)_大竹.新莊菜單103下W9" xfId="1130"/>
    <cellStyle name="壞_大竹103.12月菜單_大竹.新莊菜單103下W5_大竹.新莊菜單103下W8 (1)_大竹.新莊菜單103下W9 (1)" xfId="1131"/>
    <cellStyle name="壞_大竹103.12月菜單_大竹.新莊菜單103下W5_大竹.新莊菜單103下W8 (1)_大竹.新莊菜單103下W9 (1)_大竹.新莊菜單103下W13 (1)" xfId="1132"/>
    <cellStyle name="壞_大竹103.12月菜單_大竹.新莊菜單103下W5_大竹.新莊菜單103下W8 (1)_大竹.新莊菜單103下W9_大竹.新莊菜單103下W13 (1)" xfId="1133"/>
    <cellStyle name="壞_大竹103.12月菜單_大竹.新莊菜單103下W5_大竹.新莊菜單103下W9" xfId="1134"/>
    <cellStyle name="壞_大竹103.12月菜單_大竹.新莊菜單103下W5_大竹.新莊菜單103下W9 (1)" xfId="1135"/>
    <cellStyle name="壞_大竹103.12月菜單_大竹.新莊菜單103下W5_大竹.新莊菜單103下W9 (1)_大竹.新莊菜單103下W13 (1)" xfId="1136"/>
    <cellStyle name="壞_大竹103.12月菜單_大竹.新莊菜單103下W5_大竹.新莊菜單103下W9_大竹.新莊菜單103下W13 (1)" xfId="1137"/>
    <cellStyle name="壞_大竹103.12月菜單_大竹.新莊菜單103下W8 (1)" xfId="1138"/>
    <cellStyle name="壞_大竹103.12月菜單_大竹.新莊菜單103下W8 (1)_大竹.新莊菜單103下W13 (1)" xfId="1139"/>
    <cellStyle name="壞_大竹103.12月菜單_大竹.新莊菜單103下W8 (1)_大竹.新莊菜單103下W9" xfId="1140"/>
    <cellStyle name="壞_大竹103.12月菜單_大竹.新莊菜單103下W8 (1)_大竹.新莊菜單103下W9 (1)" xfId="1141"/>
    <cellStyle name="壞_大竹103.12月菜單_大竹.新莊菜單103下W8 (1)_大竹.新莊菜單103下W9 (1)_大竹.新莊菜單103下W13 (1)" xfId="1142"/>
    <cellStyle name="壞_大竹103.12月菜單_大竹.新莊菜單103下W8 (1)_大竹.新莊菜單103下W9_大竹.新莊菜單103下W13 (1)" xfId="1143"/>
    <cellStyle name="壞_大竹103.12月菜單_大竹.新莊菜單103下W9" xfId="1144"/>
    <cellStyle name="壞_大竹103.12月菜單_大竹.新莊菜單103下W9 (1)" xfId="1145"/>
    <cellStyle name="壞_大竹103.12月菜單_大竹.新莊菜單103下W9 (1)_大竹.新莊菜單103下W13 (1)" xfId="1146"/>
    <cellStyle name="壞_大竹103.12月菜單_大竹.新莊菜單103下W9_大竹.新莊菜單103下W13 (1)" xfId="1147"/>
    <cellStyle name="壞_大竹103.12月菜單_大竹104.0105-0109(W19)" xfId="1148"/>
    <cellStyle name="壞_大竹103.12月菜單_大竹104.0105-0109(W19)_大竹.新莊菜單103下W13 (1)" xfId="1149"/>
    <cellStyle name="壞_大竹103.12月菜單_大竹104.0105-0109(W19)_大竹.新莊菜單103下W5" xfId="1150"/>
    <cellStyle name="壞_大竹103.12月菜單_大竹104.0105-0109(W19)_大竹.新莊菜單103下W5_大竹.新莊菜單103下W13 (1)" xfId="1151"/>
    <cellStyle name="壞_大竹103.12月菜單_大竹104.0105-0109(W19)_大竹.新莊菜單103下W5_大竹.新莊菜單103下W8 (1)" xfId="1152"/>
    <cellStyle name="壞_大竹103.12月菜單_大竹104.0105-0109(W19)_大竹.新莊菜單103下W5_大竹.新莊菜單103下W8 (1)_大竹.新莊菜單103下W13 (1)" xfId="1153"/>
    <cellStyle name="壞_大竹103.12月菜單_大竹104.0105-0109(W19)_大竹.新莊菜單103下W5_大竹.新莊菜單103下W8 (1)_大竹.新莊菜單103下W9" xfId="1154"/>
    <cellStyle name="壞_大竹103.12月菜單_大竹104.0105-0109(W19)_大竹.新莊菜單103下W5_大竹.新莊菜單103下W8 (1)_大竹.新莊菜單103下W9 (1)" xfId="1155"/>
    <cellStyle name="壞_大竹103.12月菜單_大竹104.0105-0109(W19)_大竹.新莊菜單103下W5_大竹.新莊菜單103下W8 (1)_大竹.新莊菜單103下W9 (1)_大竹.新莊菜單103下W13 (1)" xfId="1156"/>
    <cellStyle name="壞_大竹103.12月菜單_大竹104.0105-0109(W19)_大竹.新莊菜單103下W5_大竹.新莊菜單103下W8 (1)_大竹.新莊菜單103下W9_大竹.新莊菜單103下W13 (1)" xfId="1157"/>
    <cellStyle name="壞_大竹103.12月菜單_大竹104.0105-0109(W19)_大竹.新莊菜單103下W5_大竹.新莊菜單103下W9" xfId="1158"/>
    <cellStyle name="壞_大竹103.12月菜單_大竹104.0105-0109(W19)_大竹.新莊菜單103下W5_大竹.新莊菜單103下W9 (1)" xfId="1159"/>
    <cellStyle name="壞_大竹103.12月菜單_大竹104.0105-0109(W19)_大竹.新莊菜單103下W5_大竹.新莊菜單103下W9 (1)_大竹.新莊菜單103下W13 (1)" xfId="1160"/>
    <cellStyle name="壞_大竹103.12月菜單_大竹104.0105-0109(W19)_大竹.新莊菜單103下W5_大竹.新莊菜單103下W9_大竹.新莊菜單103下W13 (1)" xfId="1161"/>
    <cellStyle name="壞_大竹103.12月菜單_大竹104.0105-0109(W19)_大竹.新莊菜單103下W8 (1)" xfId="1162"/>
    <cellStyle name="壞_大竹103.12月菜單_大竹104.0105-0109(W19)_大竹.新莊菜單103下W8 (1)_大竹.新莊菜單103下W13 (1)" xfId="1163"/>
    <cellStyle name="壞_大竹103.12月菜單_大竹104.0105-0109(W19)_大竹.新莊菜單103下W8 (1)_大竹.新莊菜單103下W9" xfId="1164"/>
    <cellStyle name="壞_大竹103.12月菜單_大竹104.0105-0109(W19)_大竹.新莊菜單103下W8 (1)_大竹.新莊菜單103下W9 (1)" xfId="1165"/>
    <cellStyle name="壞_大竹103.12月菜單_大竹104.0105-0109(W19)_大竹.新莊菜單103下W8 (1)_大竹.新莊菜單103下W9 (1)_大竹.新莊菜單103下W13 (1)" xfId="1166"/>
    <cellStyle name="壞_大竹103.12月菜單_大竹104.0105-0109(W19)_大竹.新莊菜單103下W8 (1)_大竹.新莊菜單103下W9_大竹.新莊菜單103下W13 (1)" xfId="1167"/>
    <cellStyle name="壞_大竹103.12月菜單_大竹104.0105-0109(W19)_大竹.新莊菜單103下W9" xfId="1168"/>
    <cellStyle name="壞_大竹103.12月菜單_大竹104.0105-0109(W19)_大竹.新莊菜單103下W9 (1)" xfId="1169"/>
    <cellStyle name="壞_大竹103.12月菜單_大竹104.0105-0109(W19)_大竹.新莊菜單103下W9 (1)_大竹.新莊菜單103下W13 (1)" xfId="1170"/>
    <cellStyle name="壞_大竹103.12月菜單_大竹104.0105-0109(W19)_大竹.新莊菜單103下W9_大竹.新莊菜單103下W13 (1)" xfId="1171"/>
    <cellStyle name="壞_大竹103.12月菜單_大竹104.0105-0109(W19)_大竹104.0112-0116(W20)" xfId="1172"/>
    <cellStyle name="壞_大竹103.12月菜單_大竹104.0105-0109(W19)_大竹104.0112-0116(W20)_大竹.新莊菜單103下W13 (1)" xfId="1173"/>
    <cellStyle name="壞_大竹103.12月菜單_大竹104.0105-0109(W19)_大竹104.0112-0116(W20)_大竹.新莊菜單103下W5" xfId="1174"/>
    <cellStyle name="壞_大竹103.12月菜單_大竹104.0105-0109(W19)_大竹104.0112-0116(W20)_大竹.新莊菜單103下W5_大竹.新莊菜單103下W13 (1)" xfId="1175"/>
    <cellStyle name="壞_大竹103.12月菜單_大竹104.0105-0109(W19)_大竹104.0112-0116(W20)_大竹.新莊菜單103下W5_大竹.新莊菜單103下W8 (1)" xfId="1176"/>
    <cellStyle name="壞_大竹103.12月菜單_大竹104.0105-0109(W19)_大竹104.0112-0116(W20)_大竹.新莊菜單103下W5_大竹.新莊菜單103下W8 (1)_大竹.新莊菜單103下W13 (1)" xfId="1177"/>
    <cellStyle name="壞_大竹103.12月菜單_大竹104.0105-0109(W19)_大竹104.0112-0116(W20)_大竹.新莊菜單103下W5_大竹.新莊菜單103下W8 (1)_大竹.新莊菜單103下W9" xfId="1178"/>
    <cellStyle name="壞_大竹103.12月菜單_大竹104.0105-0109(W19)_大竹104.0112-0116(W20)_大竹.新莊菜單103下W5_大竹.新莊菜單103下W8 (1)_大竹.新莊菜單103下W9 (1)" xfId="1179"/>
    <cellStyle name="壞_大竹103.12月菜單_大竹104.0105-0109(W19)_大竹104.0112-0116(W20)_大竹.新莊菜單103下W5_大竹.新莊菜單103下W8 (1)_大竹.新莊菜單103下W9 (1)_大竹.新莊菜單103下W13 (1)" xfId="1180"/>
    <cellStyle name="壞_大竹103.12月菜單_大竹104.0105-0109(W19)_大竹104.0112-0116(W20)_大竹.新莊菜單103下W5_大竹.新莊菜單103下W8 (1)_大竹.新莊菜單103下W9_大竹.新莊菜單103下W13 (1)" xfId="1181"/>
    <cellStyle name="壞_大竹103.12月菜單_大竹104.0105-0109(W19)_大竹104.0112-0116(W20)_大竹.新莊菜單103下W5_大竹.新莊菜單103下W9" xfId="1182"/>
    <cellStyle name="壞_大竹103.12月菜單_大竹104.0105-0109(W19)_大竹104.0112-0116(W20)_大竹.新莊菜單103下W5_大竹.新莊菜單103下W9 (1)" xfId="1183"/>
    <cellStyle name="壞_大竹103.12月菜單_大竹104.0105-0109(W19)_大竹104.0112-0116(W20)_大竹.新莊菜單103下W5_大竹.新莊菜單103下W9 (1)_大竹.新莊菜單103下W13 (1)" xfId="1184"/>
    <cellStyle name="壞_大竹103.12月菜單_大竹104.0105-0109(W19)_大竹104.0112-0116(W20)_大竹.新莊菜單103下W5_大竹.新莊菜單103下W9_大竹.新莊菜單103下W13 (1)" xfId="1185"/>
    <cellStyle name="壞_大竹103.12月菜單_大竹104.0105-0109(W19)_大竹104.0112-0116(W20)_大竹.新莊菜單103下W8 (1)" xfId="1186"/>
    <cellStyle name="壞_大竹103.12月菜單_大竹104.0105-0109(W19)_大竹104.0112-0116(W20)_大竹.新莊菜單103下W8 (1)_大竹.新莊菜單103下W13 (1)" xfId="1187"/>
    <cellStyle name="壞_大竹103.12月菜單_大竹104.0105-0109(W19)_大竹104.0112-0116(W20)_大竹.新莊菜單103下W8 (1)_大竹.新莊菜單103下W9" xfId="1188"/>
    <cellStyle name="壞_大竹103.12月菜單_大竹104.0105-0109(W19)_大竹104.0112-0116(W20)_大竹.新莊菜單103下W8 (1)_大竹.新莊菜單103下W9 (1)" xfId="1189"/>
    <cellStyle name="壞_大竹103.12月菜單_大竹104.0105-0109(W19)_大竹104.0112-0116(W20)_大竹.新莊菜單103下W8 (1)_大竹.新莊菜單103下W9 (1)_大竹.新莊菜單103下W13 (1)" xfId="1190"/>
    <cellStyle name="壞_大竹103.12月菜單_大竹104.0105-0109(W19)_大竹104.0112-0116(W20)_大竹.新莊菜單103下W8 (1)_大竹.新莊菜單103下W9_大竹.新莊菜單103下W13 (1)" xfId="1191"/>
    <cellStyle name="壞_大竹103.12月菜單_大竹104.0105-0109(W19)_大竹104.0112-0116(W20)_大竹.新莊菜單103下W9" xfId="1192"/>
    <cellStyle name="壞_大竹103.12月菜單_大竹104.0105-0109(W19)_大竹104.0112-0116(W20)_大竹.新莊菜單103下W9 (1)" xfId="1193"/>
    <cellStyle name="壞_大竹103.12月菜單_大竹104.0105-0109(W19)_大竹104.0112-0116(W20)_大竹.新莊菜單103下W9 (1)_大竹.新莊菜單103下W13 (1)" xfId="1194"/>
    <cellStyle name="壞_大竹103.12月菜單_大竹104.0105-0109(W19)_大竹104.0112-0116(W20)_大竹.新莊菜單103下W9_大竹.新莊菜單103下W13 (1)" xfId="1195"/>
    <cellStyle name="壞_大竹103.12月菜單_大竹104.0112-0116(W20)" xfId="1196"/>
    <cellStyle name="壞_大竹103.12月菜單_大竹104.0112-0116(W20)_大竹.新莊菜單103下W13 (1)" xfId="1197"/>
    <cellStyle name="壞_大竹103.12月菜單_大竹104.0112-0116(W20)_大竹.新莊菜單103下W5" xfId="1198"/>
    <cellStyle name="壞_大竹103.12月菜單_大竹104.0112-0116(W20)_大竹.新莊菜單103下W5_大竹.新莊菜單103下W13 (1)" xfId="1199"/>
    <cellStyle name="壞_大竹103.12月菜單_大竹104.0112-0116(W20)_大竹.新莊菜單103下W5_大竹.新莊菜單103下W8 (1)" xfId="1200"/>
    <cellStyle name="壞_大竹103.12月菜單_大竹104.0112-0116(W20)_大竹.新莊菜單103下W5_大竹.新莊菜單103下W8 (1)_大竹.新莊菜單103下W13 (1)" xfId="1201"/>
    <cellStyle name="壞_大竹103.12月菜單_大竹104.0112-0116(W20)_大竹.新莊菜單103下W5_大竹.新莊菜單103下W8 (1)_大竹.新莊菜單103下W9" xfId="1202"/>
    <cellStyle name="壞_大竹103.12月菜單_大竹104.0112-0116(W20)_大竹.新莊菜單103下W5_大竹.新莊菜單103下W8 (1)_大竹.新莊菜單103下W9 (1)" xfId="1203"/>
    <cellStyle name="壞_大竹103.12月菜單_大竹104.0112-0116(W20)_大竹.新莊菜單103下W5_大竹.新莊菜單103下W8 (1)_大竹.新莊菜單103下W9 (1)_大竹.新莊菜單103下W13 (1)" xfId="1204"/>
    <cellStyle name="壞_大竹103.12月菜單_大竹104.0112-0116(W20)_大竹.新莊菜單103下W5_大竹.新莊菜單103下W8 (1)_大竹.新莊菜單103下W9_大竹.新莊菜單103下W13 (1)" xfId="1205"/>
    <cellStyle name="壞_大竹103.12月菜單_大竹104.0112-0116(W20)_大竹.新莊菜單103下W5_大竹.新莊菜單103下W9" xfId="1206"/>
    <cellStyle name="壞_大竹103.12月菜單_大竹104.0112-0116(W20)_大竹.新莊菜單103下W5_大竹.新莊菜單103下W9 (1)" xfId="1207"/>
    <cellStyle name="壞_大竹103.12月菜單_大竹104.0112-0116(W20)_大竹.新莊菜單103下W5_大竹.新莊菜單103下W9 (1)_大竹.新莊菜單103下W13 (1)" xfId="1208"/>
    <cellStyle name="壞_大竹103.12月菜單_大竹104.0112-0116(W20)_大竹.新莊菜單103下W5_大竹.新莊菜單103下W9_大竹.新莊菜單103下W13 (1)" xfId="1209"/>
    <cellStyle name="壞_大竹103.12月菜單_大竹104.0112-0116(W20)_大竹.新莊菜單103下W8 (1)" xfId="1210"/>
    <cellStyle name="壞_大竹103.12月菜單_大竹104.0112-0116(W20)_大竹.新莊菜單103下W8 (1)_大竹.新莊菜單103下W13 (1)" xfId="1211"/>
    <cellStyle name="壞_大竹103.12月菜單_大竹104.0112-0116(W20)_大竹.新莊菜單103下W8 (1)_大竹.新莊菜單103下W9" xfId="1212"/>
    <cellStyle name="壞_大竹103.12月菜單_大竹104.0112-0116(W20)_大竹.新莊菜單103下W8 (1)_大竹.新莊菜單103下W9 (1)" xfId="1213"/>
    <cellStyle name="壞_大竹103.12月菜單_大竹104.0112-0116(W20)_大竹.新莊菜單103下W8 (1)_大竹.新莊菜單103下W9 (1)_大竹.新莊菜單103下W13 (1)" xfId="1214"/>
    <cellStyle name="壞_大竹103.12月菜單_大竹104.0112-0116(W20)_大竹.新莊菜單103下W8 (1)_大竹.新莊菜單103下W9_大竹.新莊菜單103下W13 (1)" xfId="1215"/>
    <cellStyle name="壞_大竹103.12月菜單_大竹104.0112-0116(W20)_大竹.新莊菜單103下W9" xfId="1216"/>
    <cellStyle name="壞_大竹103.12月菜單_大竹104.0112-0116(W20)_大竹.新莊菜單103下W9 (1)" xfId="1217"/>
    <cellStyle name="壞_大竹103.12月菜單_大竹104.0112-0116(W20)_大竹.新莊菜單103下W9 (1)_大竹.新莊菜單103下W13 (1)" xfId="1218"/>
    <cellStyle name="壞_大竹103.12月菜單_大竹104.0112-0116(W20)_大竹.新莊菜單103下W9_大竹.新莊菜單103下W13 (1)" xfId="1219"/>
    <cellStyle name="壞_大竹103.12月菜單L" xfId="1220"/>
    <cellStyle name="壞_大竹103.12月菜單L_大竹.新莊菜單103下W13 (1)" xfId="1221"/>
    <cellStyle name="壞_大竹103.12月菜單L_大竹.新莊菜單103下W5" xfId="1222"/>
    <cellStyle name="壞_大竹103.12月菜單L_大竹.新莊菜單103下W5_大竹.新莊菜單103下W13 (1)" xfId="1223"/>
    <cellStyle name="壞_大竹103.12月菜單L_大竹.新莊菜單103下W5_大竹.新莊菜單103下W8 (1)" xfId="1224"/>
    <cellStyle name="壞_大竹103.12月菜單L_大竹.新莊菜單103下W5_大竹.新莊菜單103下W8 (1)_大竹.新莊菜單103下W13 (1)" xfId="1225"/>
    <cellStyle name="壞_大竹103.12月菜單L_大竹.新莊菜單103下W5_大竹.新莊菜單103下W8 (1)_大竹.新莊菜單103下W9" xfId="1226"/>
    <cellStyle name="壞_大竹103.12月菜單L_大竹.新莊菜單103下W5_大竹.新莊菜單103下W8 (1)_大竹.新莊菜單103下W9 (1)" xfId="1227"/>
    <cellStyle name="壞_大竹103.12月菜單L_大竹.新莊菜單103下W5_大竹.新莊菜單103下W8 (1)_大竹.新莊菜單103下W9 (1)_大竹.新莊菜單103下W13 (1)" xfId="1228"/>
    <cellStyle name="壞_大竹103.12月菜單L_大竹.新莊菜單103下W5_大竹.新莊菜單103下W8 (1)_大竹.新莊菜單103下W9_大竹.新莊菜單103下W13 (1)" xfId="1229"/>
    <cellStyle name="壞_大竹103.12月菜單L_大竹.新莊菜單103下W5_大竹.新莊菜單103下W9" xfId="1230"/>
    <cellStyle name="壞_大竹103.12月菜單L_大竹.新莊菜單103下W5_大竹.新莊菜單103下W9 (1)" xfId="1231"/>
    <cellStyle name="壞_大竹103.12月菜單L_大竹.新莊菜單103下W5_大竹.新莊菜單103下W9 (1)_大竹.新莊菜單103下W13 (1)" xfId="1232"/>
    <cellStyle name="壞_大竹103.12月菜單L_大竹.新莊菜單103下W5_大竹.新莊菜單103下W9_大竹.新莊菜單103下W13 (1)" xfId="1233"/>
    <cellStyle name="壞_大竹103.12月菜單L_大竹.新莊菜單103下W8 (1)" xfId="1234"/>
    <cellStyle name="壞_大竹103.12月菜單L_大竹.新莊菜單103下W8 (1)_大竹.新莊菜單103下W13 (1)" xfId="1235"/>
    <cellStyle name="壞_大竹103.12月菜單L_大竹.新莊菜單103下W8 (1)_大竹.新莊菜單103下W9" xfId="1236"/>
    <cellStyle name="壞_大竹103.12月菜單L_大竹.新莊菜單103下W8 (1)_大竹.新莊菜單103下W9 (1)" xfId="1237"/>
    <cellStyle name="壞_大竹103.12月菜單L_大竹.新莊菜單103下W8 (1)_大竹.新莊菜單103下W9 (1)_大竹.新莊菜單103下W13 (1)" xfId="1238"/>
    <cellStyle name="壞_大竹103.12月菜單L_大竹.新莊菜單103下W8 (1)_大竹.新莊菜單103下W9_大竹.新莊菜單103下W13 (1)" xfId="1239"/>
    <cellStyle name="壞_大竹103.12月菜單L_大竹.新莊菜單103下W9" xfId="1240"/>
    <cellStyle name="壞_大竹103.12月菜單L_大竹.新莊菜單103下W9 (1)" xfId="1241"/>
    <cellStyle name="壞_大竹103.12月菜單L_大竹.新莊菜單103下W9 (1)_大竹.新莊菜單103下W13 (1)" xfId="1242"/>
    <cellStyle name="壞_大竹103.12月菜單L_大竹.新莊菜單103下W9_大竹.新莊菜單103下W13 (1)" xfId="1243"/>
    <cellStyle name="壞_大竹103.12月菜單L_大竹104.0105-0109(W19)" xfId="1244"/>
    <cellStyle name="壞_大竹103.12月菜單L_大竹104.0105-0109(W19)_大竹.新莊菜單103下W13 (1)" xfId="1245"/>
    <cellStyle name="壞_大竹103.12月菜單L_大竹104.0105-0109(W19)_大竹.新莊菜單103下W5" xfId="1246"/>
    <cellStyle name="壞_大竹103.12月菜單L_大竹104.0105-0109(W19)_大竹.新莊菜單103下W5_大竹.新莊菜單103下W13 (1)" xfId="1247"/>
    <cellStyle name="壞_大竹103.12月菜單L_大竹104.0105-0109(W19)_大竹.新莊菜單103下W5_大竹.新莊菜單103下W8 (1)" xfId="1248"/>
    <cellStyle name="壞_大竹103.12月菜單L_大竹104.0105-0109(W19)_大竹.新莊菜單103下W5_大竹.新莊菜單103下W8 (1)_大竹.新莊菜單103下W13 (1)" xfId="1249"/>
    <cellStyle name="壞_大竹103.12月菜單L_大竹104.0105-0109(W19)_大竹.新莊菜單103下W5_大竹.新莊菜單103下W8 (1)_大竹.新莊菜單103下W9" xfId="1250"/>
    <cellStyle name="壞_大竹103.12月菜單L_大竹104.0105-0109(W19)_大竹.新莊菜單103下W5_大竹.新莊菜單103下W8 (1)_大竹.新莊菜單103下W9 (1)" xfId="1251"/>
    <cellStyle name="壞_大竹103.12月菜單L_大竹104.0105-0109(W19)_大竹.新莊菜單103下W5_大竹.新莊菜單103下W8 (1)_大竹.新莊菜單103下W9 (1)_大竹.新莊菜單103下W13 (1)" xfId="1252"/>
    <cellStyle name="壞_大竹103.12月菜單L_大竹104.0105-0109(W19)_大竹.新莊菜單103下W5_大竹.新莊菜單103下W8 (1)_大竹.新莊菜單103下W9_大竹.新莊菜單103下W13 (1)" xfId="1253"/>
    <cellStyle name="壞_大竹103.12月菜單L_大竹104.0105-0109(W19)_大竹.新莊菜單103下W5_大竹.新莊菜單103下W9" xfId="1254"/>
    <cellStyle name="壞_大竹103.12月菜單L_大竹104.0105-0109(W19)_大竹.新莊菜單103下W5_大竹.新莊菜單103下W9 (1)" xfId="1255"/>
    <cellStyle name="壞_大竹103.12月菜單L_大竹104.0105-0109(W19)_大竹.新莊菜單103下W5_大竹.新莊菜單103下W9 (1)_大竹.新莊菜單103下W13 (1)" xfId="1256"/>
    <cellStyle name="壞_大竹103.12月菜單L_大竹104.0105-0109(W19)_大竹.新莊菜單103下W5_大竹.新莊菜單103下W9_大竹.新莊菜單103下W13 (1)" xfId="1257"/>
    <cellStyle name="壞_大竹103.12月菜單L_大竹104.0105-0109(W19)_大竹.新莊菜單103下W8 (1)" xfId="1258"/>
    <cellStyle name="壞_大竹103.12月菜單L_大竹104.0105-0109(W19)_大竹.新莊菜單103下W8 (1)_大竹.新莊菜單103下W13 (1)" xfId="1259"/>
    <cellStyle name="壞_大竹103.12月菜單L_大竹104.0105-0109(W19)_大竹.新莊菜單103下W8 (1)_大竹.新莊菜單103下W9" xfId="1260"/>
    <cellStyle name="壞_大竹103.12月菜單L_大竹104.0105-0109(W19)_大竹.新莊菜單103下W8 (1)_大竹.新莊菜單103下W9 (1)" xfId="1261"/>
    <cellStyle name="壞_大竹103.12月菜單L_大竹104.0105-0109(W19)_大竹.新莊菜單103下W8 (1)_大竹.新莊菜單103下W9 (1)_大竹.新莊菜單103下W13 (1)" xfId="1262"/>
    <cellStyle name="壞_大竹103.12月菜單L_大竹104.0105-0109(W19)_大竹.新莊菜單103下W8 (1)_大竹.新莊菜單103下W9_大竹.新莊菜單103下W13 (1)" xfId="1263"/>
    <cellStyle name="壞_大竹103.12月菜單L_大竹104.0105-0109(W19)_大竹.新莊菜單103下W9" xfId="1264"/>
    <cellStyle name="壞_大竹103.12月菜單L_大竹104.0105-0109(W19)_大竹.新莊菜單103下W9 (1)" xfId="1265"/>
    <cellStyle name="壞_大竹103.12月菜單L_大竹104.0105-0109(W19)_大竹.新莊菜單103下W9 (1)_大竹.新莊菜單103下W13 (1)" xfId="1266"/>
    <cellStyle name="壞_大竹103.12月菜單L_大竹104.0105-0109(W19)_大竹.新莊菜單103下W9_大竹.新莊菜單103下W13 (1)" xfId="1267"/>
    <cellStyle name="壞_大竹103.12月菜單L_大竹104.0105-0109(W19)_大竹104.0112-0116(W20)" xfId="1268"/>
    <cellStyle name="壞_大竹103.12月菜單L_大竹104.0105-0109(W19)_大竹104.0112-0116(W20)_大竹.新莊菜單103下W13 (1)" xfId="1269"/>
    <cellStyle name="壞_大竹103.12月菜單L_大竹104.0105-0109(W19)_大竹104.0112-0116(W20)_大竹.新莊菜單103下W5" xfId="1270"/>
    <cellStyle name="壞_大竹103.12月菜單L_大竹104.0105-0109(W19)_大竹104.0112-0116(W20)_大竹.新莊菜單103下W5_大竹.新莊菜單103下W13 (1)" xfId="1271"/>
    <cellStyle name="壞_大竹103.12月菜單L_大竹104.0105-0109(W19)_大竹104.0112-0116(W20)_大竹.新莊菜單103下W5_大竹.新莊菜單103下W8 (1)" xfId="1272"/>
    <cellStyle name="壞_大竹103.12月菜單L_大竹104.0105-0109(W19)_大竹104.0112-0116(W20)_大竹.新莊菜單103下W5_大竹.新莊菜單103下W8 (1)_大竹.新莊菜單103下W13 (1)" xfId="1273"/>
    <cellStyle name="壞_大竹103.12月菜單L_大竹104.0105-0109(W19)_大竹104.0112-0116(W20)_大竹.新莊菜單103下W5_大竹.新莊菜單103下W8 (1)_大竹.新莊菜單103下W9" xfId="1274"/>
    <cellStyle name="壞_大竹103.12月菜單L_大竹104.0105-0109(W19)_大竹104.0112-0116(W20)_大竹.新莊菜單103下W5_大竹.新莊菜單103下W8 (1)_大竹.新莊菜單103下W9 (1)" xfId="1275"/>
    <cellStyle name="壞_大竹103.12月菜單L_大竹104.0105-0109(W19)_大竹104.0112-0116(W20)_大竹.新莊菜單103下W5_大竹.新莊菜單103下W8 (1)_大竹.新莊菜單103下W9 (1)_大竹.新莊菜單103下W13 (1)" xfId="1276"/>
    <cellStyle name="壞_大竹103.12月菜單L_大竹104.0105-0109(W19)_大竹104.0112-0116(W20)_大竹.新莊菜單103下W5_大竹.新莊菜單103下W8 (1)_大竹.新莊菜單103下W9_大竹.新莊菜單103下W13 (1)" xfId="1277"/>
    <cellStyle name="壞_大竹103.12月菜單L_大竹104.0105-0109(W19)_大竹104.0112-0116(W20)_大竹.新莊菜單103下W5_大竹.新莊菜單103下W9" xfId="1278"/>
    <cellStyle name="壞_大竹103.12月菜單L_大竹104.0105-0109(W19)_大竹104.0112-0116(W20)_大竹.新莊菜單103下W5_大竹.新莊菜單103下W9 (1)" xfId="1279"/>
    <cellStyle name="壞_大竹103.12月菜單L_大竹104.0105-0109(W19)_大竹104.0112-0116(W20)_大竹.新莊菜單103下W5_大竹.新莊菜單103下W9 (1)_大竹.新莊菜單103下W13 (1)" xfId="1280"/>
    <cellStyle name="壞_大竹103.12月菜單L_大竹104.0105-0109(W19)_大竹104.0112-0116(W20)_大竹.新莊菜單103下W5_大竹.新莊菜單103下W9_大竹.新莊菜單103下W13 (1)" xfId="1281"/>
    <cellStyle name="壞_大竹103.12月菜單L_大竹104.0105-0109(W19)_大竹104.0112-0116(W20)_大竹.新莊菜單103下W8 (1)" xfId="1282"/>
    <cellStyle name="壞_大竹103.12月菜單L_大竹104.0105-0109(W19)_大竹104.0112-0116(W20)_大竹.新莊菜單103下W8 (1)_大竹.新莊菜單103下W13 (1)" xfId="1283"/>
    <cellStyle name="壞_大竹103.12月菜單L_大竹104.0105-0109(W19)_大竹104.0112-0116(W20)_大竹.新莊菜單103下W8 (1)_大竹.新莊菜單103下W9" xfId="1284"/>
    <cellStyle name="壞_大竹103.12月菜單L_大竹104.0105-0109(W19)_大竹104.0112-0116(W20)_大竹.新莊菜單103下W8 (1)_大竹.新莊菜單103下W9 (1)" xfId="1285"/>
    <cellStyle name="壞_大竹103.12月菜單L_大竹104.0105-0109(W19)_大竹104.0112-0116(W20)_大竹.新莊菜單103下W8 (1)_大竹.新莊菜單103下W9 (1)_大竹.新莊菜單103下W13 (1)" xfId="1286"/>
    <cellStyle name="壞_大竹103.12月菜單L_大竹104.0105-0109(W19)_大竹104.0112-0116(W20)_大竹.新莊菜單103下W8 (1)_大竹.新莊菜單103下W9_大竹.新莊菜單103下W13 (1)" xfId="1287"/>
    <cellStyle name="壞_大竹103.12月菜單L_大竹104.0105-0109(W19)_大竹104.0112-0116(W20)_大竹.新莊菜單103下W9" xfId="1288"/>
    <cellStyle name="壞_大竹103.12月菜單L_大竹104.0105-0109(W19)_大竹104.0112-0116(W20)_大竹.新莊菜單103下W9 (1)" xfId="1289"/>
    <cellStyle name="壞_大竹103.12月菜單L_大竹104.0105-0109(W19)_大竹104.0112-0116(W20)_大竹.新莊菜單103下W9 (1)_大竹.新莊菜單103下W13 (1)" xfId="1290"/>
    <cellStyle name="壞_大竹103.12月菜單L_大竹104.0105-0109(W19)_大竹104.0112-0116(W20)_大竹.新莊菜單103下W9_大竹.新莊菜單103下W13 (1)" xfId="1291"/>
    <cellStyle name="壞_大竹103.12月菜單L_大竹104.0112-0116(W20)" xfId="1292"/>
    <cellStyle name="壞_大竹103.12月菜單L_大竹104.0112-0116(W20)_大竹.新莊菜單103下W13 (1)" xfId="1293"/>
    <cellStyle name="壞_大竹103.12月菜單L_大竹104.0112-0116(W20)_大竹.新莊菜單103下W5" xfId="1294"/>
    <cellStyle name="壞_大竹103.12月菜單L_大竹104.0112-0116(W20)_大竹.新莊菜單103下W5_大竹.新莊菜單103下W13 (1)" xfId="1295"/>
    <cellStyle name="壞_大竹103.12月菜單L_大竹104.0112-0116(W20)_大竹.新莊菜單103下W5_大竹.新莊菜單103下W8 (1)" xfId="1296"/>
    <cellStyle name="壞_大竹103.12月菜單L_大竹104.0112-0116(W20)_大竹.新莊菜單103下W5_大竹.新莊菜單103下W8 (1)_大竹.新莊菜單103下W13 (1)" xfId="1297"/>
    <cellStyle name="壞_大竹103.12月菜單L_大竹104.0112-0116(W20)_大竹.新莊菜單103下W5_大竹.新莊菜單103下W8 (1)_大竹.新莊菜單103下W9" xfId="1298"/>
    <cellStyle name="壞_大竹103.12月菜單L_大竹104.0112-0116(W20)_大竹.新莊菜單103下W5_大竹.新莊菜單103下W8 (1)_大竹.新莊菜單103下W9 (1)" xfId="1299"/>
    <cellStyle name="壞_大竹103.12月菜單L_大竹104.0112-0116(W20)_大竹.新莊菜單103下W5_大竹.新莊菜單103下W8 (1)_大竹.新莊菜單103下W9 (1)_大竹.新莊菜單103下W13 (1)" xfId="1300"/>
    <cellStyle name="壞_大竹103.12月菜單L_大竹104.0112-0116(W20)_大竹.新莊菜單103下W5_大竹.新莊菜單103下W8 (1)_大竹.新莊菜單103下W9_大竹.新莊菜單103下W13 (1)" xfId="1301"/>
    <cellStyle name="壞_大竹103.12月菜單L_大竹104.0112-0116(W20)_大竹.新莊菜單103下W5_大竹.新莊菜單103下W9" xfId="1302"/>
    <cellStyle name="壞_大竹103.12月菜單L_大竹104.0112-0116(W20)_大竹.新莊菜單103下W5_大竹.新莊菜單103下W9 (1)" xfId="1303"/>
    <cellStyle name="壞_大竹103.12月菜單L_大竹104.0112-0116(W20)_大竹.新莊菜單103下W5_大竹.新莊菜單103下W9 (1)_大竹.新莊菜單103下W13 (1)" xfId="1304"/>
    <cellStyle name="壞_大竹103.12月菜單L_大竹104.0112-0116(W20)_大竹.新莊菜單103下W5_大竹.新莊菜單103下W9_大竹.新莊菜單103下W13 (1)" xfId="1305"/>
    <cellStyle name="壞_大竹103.12月菜單L_大竹104.0112-0116(W20)_大竹.新莊菜單103下W8 (1)" xfId="1306"/>
    <cellStyle name="壞_大竹103.12月菜單L_大竹104.0112-0116(W20)_大竹.新莊菜單103下W8 (1)_大竹.新莊菜單103下W13 (1)" xfId="1307"/>
    <cellStyle name="壞_大竹103.12月菜單L_大竹104.0112-0116(W20)_大竹.新莊菜單103下W8 (1)_大竹.新莊菜單103下W9" xfId="1308"/>
    <cellStyle name="壞_大竹103.12月菜單L_大竹104.0112-0116(W20)_大竹.新莊菜單103下W8 (1)_大竹.新莊菜單103下W9 (1)" xfId="1309"/>
    <cellStyle name="壞_大竹103.12月菜單L_大竹104.0112-0116(W20)_大竹.新莊菜單103下W8 (1)_大竹.新莊菜單103下W9 (1)_大竹.新莊菜單103下W13 (1)" xfId="1310"/>
    <cellStyle name="壞_大竹103.12月菜單L_大竹104.0112-0116(W20)_大竹.新莊菜單103下W8 (1)_大竹.新莊菜單103下W9_大竹.新莊菜單103下W13 (1)" xfId="1311"/>
    <cellStyle name="壞_大竹103.12月菜單L_大竹104.0112-0116(W20)_大竹.新莊菜單103下W9" xfId="1312"/>
    <cellStyle name="壞_大竹103.12月菜單L_大竹104.0112-0116(W20)_大竹.新莊菜單103下W9 (1)" xfId="1313"/>
    <cellStyle name="壞_大竹103.12月菜單L_大竹104.0112-0116(W20)_大竹.新莊菜單103下W9 (1)_大竹.新莊菜單103下W13 (1)" xfId="1314"/>
    <cellStyle name="壞_大竹103.12月菜單L_大竹104.0112-0116(W20)_大竹.新莊菜單103下W9_大竹.新莊菜單103下W13 (1)" xfId="1315"/>
    <cellStyle name="壞_大竹104.0224-0226(w1)" xfId="1316"/>
    <cellStyle name="壞_大竹104.0224-0226(w1)_大竹.新莊菜單103下W13 (1)" xfId="1317"/>
    <cellStyle name="壞_大竹104.0224-0226(w1)_大竹.新莊菜單103下W5" xfId="1318"/>
    <cellStyle name="壞_大竹104.0224-0226(w1)_大竹.新莊菜單103下W5_大竹.新莊菜單103下W13 (1)" xfId="1319"/>
    <cellStyle name="壞_大竹104.0224-0226(w1)_大竹.新莊菜單103下W5_大竹.新莊菜單103下W8 (1)" xfId="1320"/>
    <cellStyle name="壞_大竹104.0224-0226(w1)_大竹.新莊菜單103下W5_大竹.新莊菜單103下W8 (1)_大竹.新莊菜單103下W13 (1)" xfId="1321"/>
    <cellStyle name="壞_大竹104.0224-0226(w1)_大竹.新莊菜單103下W5_大竹.新莊菜單103下W8 (1)_大竹.新莊菜單103下W9" xfId="1322"/>
    <cellStyle name="壞_大竹104.0224-0226(w1)_大竹.新莊菜單103下W5_大竹.新莊菜單103下W8 (1)_大竹.新莊菜單103下W9 (1)" xfId="1323"/>
    <cellStyle name="壞_大竹104.0224-0226(w1)_大竹.新莊菜單103下W5_大竹.新莊菜單103下W8 (1)_大竹.新莊菜單103下W9 (1)_大竹.新莊菜單103下W13 (1)" xfId="1324"/>
    <cellStyle name="壞_大竹104.0224-0226(w1)_大竹.新莊菜單103下W5_大竹.新莊菜單103下W8 (1)_大竹.新莊菜單103下W9_大竹.新莊菜單103下W13 (1)" xfId="1325"/>
    <cellStyle name="壞_大竹104.0224-0226(w1)_大竹.新莊菜單103下W5_大竹.新莊菜單103下W9" xfId="1326"/>
    <cellStyle name="壞_大竹104.0224-0226(w1)_大竹.新莊菜單103下W5_大竹.新莊菜單103下W9 (1)" xfId="1327"/>
    <cellStyle name="壞_大竹104.0224-0226(w1)_大竹.新莊菜單103下W5_大竹.新莊菜單103下W9 (1)_大竹.新莊菜單103下W13 (1)" xfId="1328"/>
    <cellStyle name="壞_大竹104.0224-0226(w1)_大竹.新莊菜單103下W5_大竹.新莊菜單103下W9_大竹.新莊菜單103下W13 (1)" xfId="1329"/>
    <cellStyle name="壞_大竹104.0224-0226(w1)_大竹.新莊菜單103下W8 (1)" xfId="1330"/>
    <cellStyle name="壞_大竹104.0224-0226(w1)_大竹.新莊菜單103下W8 (1)_大竹.新莊菜單103下W13 (1)" xfId="1331"/>
    <cellStyle name="壞_大竹104.0224-0226(w1)_大竹.新莊菜單103下W8 (1)_大竹.新莊菜單103下W9" xfId="1332"/>
    <cellStyle name="壞_大竹104.0224-0226(w1)_大竹.新莊菜單103下W8 (1)_大竹.新莊菜單103下W9 (1)" xfId="1333"/>
    <cellStyle name="壞_大竹104.0224-0226(w1)_大竹.新莊菜單103下W8 (1)_大竹.新莊菜單103下W9 (1)_大竹.新莊菜單103下W13 (1)" xfId="1334"/>
    <cellStyle name="壞_大竹104.0224-0226(w1)_大竹.新莊菜單103下W8 (1)_大竹.新莊菜單103下W9_大竹.新莊菜單103下W13 (1)" xfId="1335"/>
    <cellStyle name="壞_大竹104.0224-0226(w1)_大竹.新莊菜單103下W9" xfId="1336"/>
    <cellStyle name="壞_大竹104.0224-0226(w1)_大竹.新莊菜單103下W9 (1)" xfId="1337"/>
    <cellStyle name="壞_大竹104.0224-0226(w1)_大竹.新莊菜單103下W9 (1)_大竹.新莊菜單103下W13 (1)" xfId="1338"/>
    <cellStyle name="壞_大竹104.0224-0226(w1)_大竹.新莊菜單103下W9_大竹.新莊菜單103下W13 (1)" xfId="1339"/>
    <cellStyle name="壞_大竹104.0224-0226(w1)二修" xfId="1340"/>
    <cellStyle name="壞_大竹104.0224-0226(w1)二修_大竹.新莊菜單103下W13 (1)" xfId="1341"/>
    <cellStyle name="壞_大竹104.0224-0226(w1)二修_大竹.新莊菜單103下W5" xfId="1342"/>
    <cellStyle name="壞_大竹104.0224-0226(w1)二修_大竹.新莊菜單103下W5_大竹.新莊菜單103下W13 (1)" xfId="1343"/>
    <cellStyle name="壞_大竹104.0224-0226(w1)二修_大竹.新莊菜單103下W5_大竹.新莊菜單103下W8 (1)" xfId="1344"/>
    <cellStyle name="壞_大竹104.0224-0226(w1)二修_大竹.新莊菜單103下W5_大竹.新莊菜單103下W8 (1)_大竹.新莊菜單103下W13 (1)" xfId="1345"/>
    <cellStyle name="壞_大竹104.0224-0226(w1)二修_大竹.新莊菜單103下W5_大竹.新莊菜單103下W8 (1)_大竹.新莊菜單103下W9" xfId="1346"/>
    <cellStyle name="壞_大竹104.0224-0226(w1)二修_大竹.新莊菜單103下W5_大竹.新莊菜單103下W8 (1)_大竹.新莊菜單103下W9 (1)" xfId="1347"/>
    <cellStyle name="壞_大竹104.0224-0226(w1)二修_大竹.新莊菜單103下W5_大竹.新莊菜單103下W8 (1)_大竹.新莊菜單103下W9 (1)_大竹.新莊菜單103下W13 (1)" xfId="1348"/>
    <cellStyle name="壞_大竹104.0224-0226(w1)二修_大竹.新莊菜單103下W5_大竹.新莊菜單103下W8 (1)_大竹.新莊菜單103下W9_大竹.新莊菜單103下W13 (1)" xfId="1349"/>
    <cellStyle name="壞_大竹104.0224-0226(w1)二修_大竹.新莊菜單103下W5_大竹.新莊菜單103下W9" xfId="1350"/>
    <cellStyle name="壞_大竹104.0224-0226(w1)二修_大竹.新莊菜單103下W5_大竹.新莊菜單103下W9 (1)" xfId="1351"/>
    <cellStyle name="壞_大竹104.0224-0226(w1)二修_大竹.新莊菜單103下W5_大竹.新莊菜單103下W9 (1)_大竹.新莊菜單103下W13 (1)" xfId="1352"/>
    <cellStyle name="壞_大竹104.0224-0226(w1)二修_大竹.新莊菜單103下W5_大竹.新莊菜單103下W9_大竹.新莊菜單103下W13 (1)" xfId="1353"/>
    <cellStyle name="壞_大竹104.0224-0226(w1)二修_大竹.新莊菜單103下W8 (1)" xfId="1354"/>
    <cellStyle name="壞_大竹104.0224-0226(w1)二修_大竹.新莊菜單103下W8 (1)_大竹.新莊菜單103下W13 (1)" xfId="1355"/>
    <cellStyle name="壞_大竹104.0224-0226(w1)二修_大竹.新莊菜單103下W8 (1)_大竹.新莊菜單103下W9" xfId="1356"/>
    <cellStyle name="壞_大竹104.0224-0226(w1)二修_大竹.新莊菜單103下W8 (1)_大竹.新莊菜單103下W9 (1)" xfId="1357"/>
    <cellStyle name="壞_大竹104.0224-0226(w1)二修_大竹.新莊菜單103下W8 (1)_大竹.新莊菜單103下W9 (1)_大竹.新莊菜單103下W13 (1)" xfId="1358"/>
    <cellStyle name="壞_大竹104.0224-0226(w1)二修_大竹.新莊菜單103下W8 (1)_大竹.新莊菜單103下W9_大竹.新莊菜單103下W13 (1)" xfId="1359"/>
    <cellStyle name="壞_大竹104.0224-0226(w1)二修_大竹.新莊菜單103下W9" xfId="1360"/>
    <cellStyle name="壞_大竹104.0224-0226(w1)二修_大竹.新莊菜單103下W9 (1)" xfId="1361"/>
    <cellStyle name="壞_大竹104.0224-0226(w1)二修_大竹.新莊菜單103下W9 (1)_大竹.新莊菜單103下W13 (1)" xfId="1362"/>
    <cellStyle name="壞_大竹104.0224-0226(w1)二修_大竹.新莊菜單103下W9_大竹.新莊菜單103下W13 (1)" xfId="1363"/>
    <cellStyle name="壞_大竹104.4月-葷月菜單0325修" xfId="1364"/>
    <cellStyle name="壞_大竹104.4月-葷月菜單0325修_大竹.新莊菜單103下W13 (1)" xfId="1365"/>
    <cellStyle name="壞_大竹104.4月-葷月菜單0325修_大竹.新莊菜單103下W8 (1)" xfId="1366"/>
    <cellStyle name="壞_大竹104.4月-葷月菜單0325修_大竹.新莊菜單103下W8 (1)_大竹.新莊菜單103下W13 (1)" xfId="1367"/>
    <cellStyle name="壞_大竹104.4月-葷月菜單0325修_大竹.新莊菜單103下W8 (1)_大竹.新莊菜單103下W9" xfId="1368"/>
    <cellStyle name="壞_大竹104.4月-葷月菜單0325修_大竹.新莊菜單103下W8 (1)_大竹.新莊菜單103下W9 (1)" xfId="1369"/>
    <cellStyle name="壞_大竹104.4月-葷月菜單0325修_大竹.新莊菜單103下W8 (1)_大竹.新莊菜單103下W9 (1)_大竹.新莊菜單103下W13 (1)" xfId="1370"/>
    <cellStyle name="壞_大竹104.4月-葷月菜單0325修_大竹.新莊菜單103下W8 (1)_大竹.新莊菜單103下W9_大竹.新莊菜單103下W13 (1)" xfId="1371"/>
    <cellStyle name="壞_大竹104.4月-葷月菜單0325修_大竹.新莊菜單103下W9" xfId="1372"/>
    <cellStyle name="壞_大竹104.4月-葷月菜單0325修_大竹.新莊菜單103下W9 (1)" xfId="1373"/>
    <cellStyle name="壞_大竹104.4月-葷月菜單0325修_大竹.新莊菜單103下W9 (1)_大竹.新莊菜單103下W13 (1)" xfId="1374"/>
    <cellStyle name="壞_大竹104.4月-葷月菜單0325修_大竹.新莊菜單103下W9_大竹.新莊菜單103下W13 (1)" xfId="1375"/>
    <cellStyle name="壞_大竹104.5月菜單三版 (1)" xfId="1376"/>
    <cellStyle name="壞_大竹104.5月菜單三版 (1)_大竹.新莊菜單103下W13 (1)" xfId="1377"/>
    <cellStyle name="警告文字" xfId="1378"/>
    <cellStyle name="警告文字 2" xfId="1379"/>
    <cellStyle name="警告文字 2 2" xfId="1380"/>
    <cellStyle name="警告文字 3" xfId="13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800100</xdr:colOff>
      <xdr:row>32</xdr:row>
      <xdr:rowOff>0</xdr:rowOff>
    </xdr:from>
    <xdr:ext cx="304800" cy="304800"/>
    <xdr:sp>
      <xdr:nvSpPr>
        <xdr:cNvPr id="1" name="AutoShape 628" descr="環遊世界圖片素材-AI圖片尺寸5730 × 3000px-高清圖片400098658-zh ..."/>
        <xdr:cNvSpPr>
          <a:spLocks noChangeAspect="1"/>
        </xdr:cNvSpPr>
      </xdr:nvSpPr>
      <xdr:spPr>
        <a:xfrm>
          <a:off x="7038975" y="15230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304800" cy="304800"/>
    <xdr:sp>
      <xdr:nvSpPr>
        <xdr:cNvPr id="2" name="AutoShape 630" descr="美國五十一星國旗- 維基百科，自由的百科全書"/>
        <xdr:cNvSpPr>
          <a:spLocks noChangeAspect="1"/>
        </xdr:cNvSpPr>
      </xdr:nvSpPr>
      <xdr:spPr>
        <a:xfrm>
          <a:off x="1228725" y="15230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304800" cy="304800"/>
    <xdr:sp>
      <xdr:nvSpPr>
        <xdr:cNvPr id="3" name="AutoShape 631" descr="美國五十一星國旗- 維基百科，自由的百科全書"/>
        <xdr:cNvSpPr>
          <a:spLocks noChangeAspect="1"/>
        </xdr:cNvSpPr>
      </xdr:nvSpPr>
      <xdr:spPr>
        <a:xfrm>
          <a:off x="2457450" y="15230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304800" cy="304800"/>
    <xdr:sp>
      <xdr:nvSpPr>
        <xdr:cNvPr id="4" name="AutoShape 632" descr="美國五十一星國旗- 維基百科，自由的百科全書"/>
        <xdr:cNvSpPr>
          <a:spLocks noChangeAspect="1"/>
        </xdr:cNvSpPr>
      </xdr:nvSpPr>
      <xdr:spPr>
        <a:xfrm>
          <a:off x="1228725" y="15230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304800" cy="304800"/>
    <xdr:sp>
      <xdr:nvSpPr>
        <xdr:cNvPr id="5" name="AutoShape 630" descr="美國五十一星國旗- 維基百科，自由的百科全書"/>
        <xdr:cNvSpPr>
          <a:spLocks noChangeAspect="1"/>
        </xdr:cNvSpPr>
      </xdr:nvSpPr>
      <xdr:spPr>
        <a:xfrm>
          <a:off x="1228725" y="15230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304800" cy="304800"/>
    <xdr:sp>
      <xdr:nvSpPr>
        <xdr:cNvPr id="6" name="AutoShape 632" descr="美國五十一星國旗- 維基百科，自由的百科全書"/>
        <xdr:cNvSpPr>
          <a:spLocks noChangeAspect="1"/>
        </xdr:cNvSpPr>
      </xdr:nvSpPr>
      <xdr:spPr>
        <a:xfrm>
          <a:off x="1228725" y="15230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419100</xdr:colOff>
      <xdr:row>32</xdr:row>
      <xdr:rowOff>0</xdr:rowOff>
    </xdr:from>
    <xdr:ext cx="304800" cy="295275"/>
    <xdr:sp>
      <xdr:nvSpPr>
        <xdr:cNvPr id="7" name="AutoShape 643" descr="tanakaflag: [瑕疵特價]日本國旗美國製造非常便宜的室外供使用| 日本 ..."/>
        <xdr:cNvSpPr>
          <a:spLocks noChangeAspect="1"/>
        </xdr:cNvSpPr>
      </xdr:nvSpPr>
      <xdr:spPr>
        <a:xfrm>
          <a:off x="6657975" y="152304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304800" cy="304800"/>
    <xdr:sp>
      <xdr:nvSpPr>
        <xdr:cNvPr id="8" name="AutoShape 644" descr="法國國旗- 維基百科，自由的百科全書"/>
        <xdr:cNvSpPr>
          <a:spLocks noChangeAspect="1"/>
        </xdr:cNvSpPr>
      </xdr:nvSpPr>
      <xdr:spPr>
        <a:xfrm>
          <a:off x="4448175" y="15230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800100</xdr:colOff>
      <xdr:row>32</xdr:row>
      <xdr:rowOff>0</xdr:rowOff>
    </xdr:from>
    <xdr:ext cx="304800" cy="304800"/>
    <xdr:sp>
      <xdr:nvSpPr>
        <xdr:cNvPr id="9" name="AutoShape 628" descr="環遊世界圖片素材-AI圖片尺寸5730 × 3000px-高清圖片400098658-zh ..."/>
        <xdr:cNvSpPr>
          <a:spLocks noChangeAspect="1"/>
        </xdr:cNvSpPr>
      </xdr:nvSpPr>
      <xdr:spPr>
        <a:xfrm>
          <a:off x="7038975" y="15230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419100</xdr:colOff>
      <xdr:row>32</xdr:row>
      <xdr:rowOff>0</xdr:rowOff>
    </xdr:from>
    <xdr:ext cx="304800" cy="295275"/>
    <xdr:sp>
      <xdr:nvSpPr>
        <xdr:cNvPr id="10" name="AutoShape 643" descr="tanakaflag: [瑕疵特價]日本國旗美國製造非常便宜的室外供使用| 日本 ..."/>
        <xdr:cNvSpPr>
          <a:spLocks noChangeAspect="1"/>
        </xdr:cNvSpPr>
      </xdr:nvSpPr>
      <xdr:spPr>
        <a:xfrm>
          <a:off x="6657975" y="152304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J36"/>
  <sheetViews>
    <sheetView tabSelected="1" view="pageBreakPreview" zoomScale="85" zoomScaleNormal="85" zoomScaleSheetLayoutView="85" zoomScalePageLayoutView="0" workbookViewId="0" topLeftCell="A1">
      <selection activeCell="E7" sqref="E7"/>
    </sheetView>
  </sheetViews>
  <sheetFormatPr defaultColWidth="9.00390625" defaultRowHeight="16.5"/>
  <cols>
    <col min="1" max="1" width="10.00390625" style="374" customWidth="1"/>
    <col min="2" max="2" width="6.125" style="374" customWidth="1"/>
    <col min="3" max="3" width="16.125" style="374" customWidth="1"/>
    <col min="4" max="4" width="26.125" style="374" customWidth="1"/>
    <col min="5" max="5" width="23.50390625" style="374" customWidth="1"/>
    <col min="6" max="6" width="15.375" style="374" customWidth="1"/>
    <col min="7" max="7" width="21.25390625" style="374" customWidth="1"/>
    <col min="8" max="8" width="11.125" style="374" customWidth="1"/>
    <col min="9" max="16384" width="9.00390625" style="374" customWidth="1"/>
  </cols>
  <sheetData>
    <row r="2" spans="4:8" ht="46.5" customHeight="1" hidden="1">
      <c r="D2" s="452" t="s">
        <v>1037</v>
      </c>
      <c r="E2" s="452"/>
      <c r="F2" s="452"/>
      <c r="G2" s="452"/>
      <c r="H2" s="452"/>
    </row>
    <row r="3" spans="1:8" s="384" customFormat="1" ht="49.5" customHeight="1" thickBot="1">
      <c r="A3" s="444" t="s">
        <v>1055</v>
      </c>
      <c r="B3" s="444"/>
      <c r="C3" s="444"/>
      <c r="D3" s="444"/>
      <c r="E3" s="444"/>
      <c r="F3" s="381"/>
      <c r="G3" s="382" t="s">
        <v>1108</v>
      </c>
      <c r="H3" s="383" t="s">
        <v>1056</v>
      </c>
    </row>
    <row r="4" spans="1:8" s="375" customFormat="1" ht="38.25" customHeight="1">
      <c r="A4" s="460" t="s">
        <v>1021</v>
      </c>
      <c r="B4" s="455" t="s">
        <v>1022</v>
      </c>
      <c r="C4" s="455" t="s">
        <v>1023</v>
      </c>
      <c r="D4" s="453" t="s">
        <v>1024</v>
      </c>
      <c r="E4" s="455" t="s">
        <v>1025</v>
      </c>
      <c r="F4" s="455" t="s">
        <v>1026</v>
      </c>
      <c r="G4" s="455" t="s">
        <v>1027</v>
      </c>
      <c r="H4" s="455" t="s">
        <v>1036</v>
      </c>
    </row>
    <row r="5" spans="1:8" s="375" customFormat="1" ht="19.5" customHeight="1" thickBot="1">
      <c r="A5" s="461"/>
      <c r="B5" s="456"/>
      <c r="C5" s="456"/>
      <c r="D5" s="454"/>
      <c r="E5" s="456"/>
      <c r="F5" s="456"/>
      <c r="G5" s="456"/>
      <c r="H5" s="456"/>
    </row>
    <row r="6" spans="1:8" s="377" customFormat="1" ht="39.75" customHeight="1">
      <c r="A6" s="424">
        <v>45413</v>
      </c>
      <c r="B6" s="397" t="s">
        <v>1016</v>
      </c>
      <c r="C6" s="390" t="s">
        <v>1032</v>
      </c>
      <c r="D6" s="390" t="s">
        <v>1062</v>
      </c>
      <c r="E6" s="442" t="s">
        <v>1112</v>
      </c>
      <c r="F6" s="390" t="s">
        <v>1053</v>
      </c>
      <c r="G6" s="425" t="s">
        <v>1089</v>
      </c>
      <c r="H6" s="391" t="s">
        <v>107</v>
      </c>
    </row>
    <row r="7" spans="1:10" s="377" customFormat="1" ht="39" customHeight="1">
      <c r="A7" s="415">
        <v>45414</v>
      </c>
      <c r="B7" s="434" t="s">
        <v>1017</v>
      </c>
      <c r="C7" s="387" t="s">
        <v>1029</v>
      </c>
      <c r="D7" s="405" t="s">
        <v>1084</v>
      </c>
      <c r="E7" s="387" t="s">
        <v>1086</v>
      </c>
      <c r="F7" s="387" t="s">
        <v>1052</v>
      </c>
      <c r="G7" s="406" t="s">
        <v>1076</v>
      </c>
      <c r="H7" s="393"/>
      <c r="J7" s="441"/>
    </row>
    <row r="8" spans="1:8" s="377" customFormat="1" ht="38.25" customHeight="1">
      <c r="A8" s="445">
        <v>45415</v>
      </c>
      <c r="B8" s="447" t="s">
        <v>1020</v>
      </c>
      <c r="C8" s="387" t="s">
        <v>1033</v>
      </c>
      <c r="D8" s="387" t="s">
        <v>1085</v>
      </c>
      <c r="E8" s="387" t="s">
        <v>1059</v>
      </c>
      <c r="F8" s="387" t="s">
        <v>1052</v>
      </c>
      <c r="G8" s="387" t="s">
        <v>1103</v>
      </c>
      <c r="H8" s="393"/>
    </row>
    <row r="9" spans="1:8" s="377" customFormat="1" ht="38.25" customHeight="1">
      <c r="A9" s="446"/>
      <c r="B9" s="448"/>
      <c r="C9" s="449" t="s">
        <v>1119</v>
      </c>
      <c r="D9" s="450"/>
      <c r="E9" s="450"/>
      <c r="F9" s="450"/>
      <c r="G9" s="450"/>
      <c r="H9" s="451"/>
    </row>
    <row r="10" spans="1:8" s="377" customFormat="1" ht="38.25" customHeight="1" thickBot="1">
      <c r="A10" s="435">
        <v>45416</v>
      </c>
      <c r="B10" s="436" t="s">
        <v>1120</v>
      </c>
      <c r="C10" s="457" t="s">
        <v>1121</v>
      </c>
      <c r="D10" s="458"/>
      <c r="E10" s="458"/>
      <c r="F10" s="458"/>
      <c r="G10" s="458"/>
      <c r="H10" s="459"/>
    </row>
    <row r="11" spans="1:8" s="377" customFormat="1" ht="39.75" customHeight="1">
      <c r="A11" s="412">
        <v>45418</v>
      </c>
      <c r="B11" s="413" t="s">
        <v>1019</v>
      </c>
      <c r="C11" s="410" t="s">
        <v>1058</v>
      </c>
      <c r="D11" s="410" t="s">
        <v>1090</v>
      </c>
      <c r="E11" s="410" t="s">
        <v>1063</v>
      </c>
      <c r="F11" s="410" t="s">
        <v>1053</v>
      </c>
      <c r="G11" s="410" t="s">
        <v>1083</v>
      </c>
      <c r="H11" s="411" t="s">
        <v>1040</v>
      </c>
    </row>
    <row r="12" spans="1:8" s="377" customFormat="1" ht="39.75" customHeight="1">
      <c r="A12" s="412">
        <v>45419</v>
      </c>
      <c r="B12" s="388" t="s">
        <v>1014</v>
      </c>
      <c r="C12" s="386" t="s">
        <v>1029</v>
      </c>
      <c r="D12" s="387" t="s">
        <v>1080</v>
      </c>
      <c r="E12" s="387" t="s">
        <v>1082</v>
      </c>
      <c r="F12" s="387" t="s">
        <v>1052</v>
      </c>
      <c r="G12" s="387" t="s">
        <v>1064</v>
      </c>
      <c r="H12" s="393"/>
    </row>
    <row r="13" spans="1:8" s="377" customFormat="1" ht="39" customHeight="1">
      <c r="A13" s="412">
        <v>45420</v>
      </c>
      <c r="B13" s="388" t="s">
        <v>1016</v>
      </c>
      <c r="C13" s="387" t="s">
        <v>1015</v>
      </c>
      <c r="D13" s="387" t="s">
        <v>1071</v>
      </c>
      <c r="E13" s="389" t="s">
        <v>1098</v>
      </c>
      <c r="F13" s="387" t="s">
        <v>1053</v>
      </c>
      <c r="G13" s="387" t="s">
        <v>1045</v>
      </c>
      <c r="H13" s="393" t="s">
        <v>107</v>
      </c>
    </row>
    <row r="14" spans="1:8" s="377" customFormat="1" ht="39" customHeight="1">
      <c r="A14" s="412">
        <v>45421</v>
      </c>
      <c r="B14" s="388" t="s">
        <v>1017</v>
      </c>
      <c r="C14" s="387" t="s">
        <v>1029</v>
      </c>
      <c r="D14" s="387" t="s">
        <v>1047</v>
      </c>
      <c r="E14" s="387" t="s">
        <v>1048</v>
      </c>
      <c r="F14" s="387" t="s">
        <v>1052</v>
      </c>
      <c r="G14" s="406" t="s">
        <v>1073</v>
      </c>
      <c r="H14" s="393"/>
    </row>
    <row r="15" spans="1:8" s="377" customFormat="1" ht="40.5" customHeight="1" thickBot="1">
      <c r="A15" s="437">
        <v>45422</v>
      </c>
      <c r="B15" s="439" t="s">
        <v>1020</v>
      </c>
      <c r="C15" s="376" t="s">
        <v>1042</v>
      </c>
      <c r="D15" s="409" t="s">
        <v>1113</v>
      </c>
      <c r="E15" s="376" t="s">
        <v>1070</v>
      </c>
      <c r="F15" s="376" t="s">
        <v>1052</v>
      </c>
      <c r="G15" s="376" t="s">
        <v>1060</v>
      </c>
      <c r="H15" s="395"/>
    </row>
    <row r="16" spans="1:8" s="377" customFormat="1" ht="40.5" customHeight="1" thickBot="1">
      <c r="A16" s="438"/>
      <c r="B16" s="440"/>
      <c r="C16" s="462" t="s">
        <v>1122</v>
      </c>
      <c r="D16" s="463"/>
      <c r="E16" s="463"/>
      <c r="F16" s="463"/>
      <c r="G16" s="463"/>
      <c r="H16" s="464"/>
    </row>
    <row r="17" spans="1:8" s="377" customFormat="1" ht="39" customHeight="1">
      <c r="A17" s="396">
        <f>A11+7</f>
        <v>45425</v>
      </c>
      <c r="B17" s="397" t="s">
        <v>1019</v>
      </c>
      <c r="C17" s="408" t="s">
        <v>1058</v>
      </c>
      <c r="D17" s="390" t="s">
        <v>1114</v>
      </c>
      <c r="E17" s="390" t="s">
        <v>1068</v>
      </c>
      <c r="F17" s="390" t="s">
        <v>1053</v>
      </c>
      <c r="G17" s="390" t="s">
        <v>1031</v>
      </c>
      <c r="H17" s="391" t="s">
        <v>1074</v>
      </c>
    </row>
    <row r="18" spans="1:8" s="377" customFormat="1" ht="38.25" customHeight="1">
      <c r="A18" s="392">
        <v>45426</v>
      </c>
      <c r="B18" s="388" t="s">
        <v>1028</v>
      </c>
      <c r="C18" s="387" t="s">
        <v>128</v>
      </c>
      <c r="D18" s="387" t="s">
        <v>348</v>
      </c>
      <c r="E18" s="387" t="s">
        <v>1069</v>
      </c>
      <c r="F18" s="387" t="s">
        <v>1052</v>
      </c>
      <c r="G18" s="387" t="s">
        <v>1118</v>
      </c>
      <c r="H18" s="393"/>
    </row>
    <row r="19" spans="1:8" s="377" customFormat="1" ht="38.25" customHeight="1">
      <c r="A19" s="392">
        <f>A13+7</f>
        <v>45427</v>
      </c>
      <c r="B19" s="388" t="s">
        <v>1016</v>
      </c>
      <c r="C19" s="387" t="s">
        <v>1030</v>
      </c>
      <c r="D19" s="387" t="s">
        <v>1099</v>
      </c>
      <c r="E19" s="387" t="s">
        <v>1043</v>
      </c>
      <c r="F19" s="387" t="s">
        <v>1053</v>
      </c>
      <c r="G19" s="387" t="s">
        <v>1041</v>
      </c>
      <c r="H19" s="393" t="s">
        <v>107</v>
      </c>
    </row>
    <row r="20" spans="1:8" s="377" customFormat="1" ht="38.25" customHeight="1">
      <c r="A20" s="392">
        <f>A14+7</f>
        <v>45428</v>
      </c>
      <c r="B20" s="388" t="s">
        <v>1017</v>
      </c>
      <c r="C20" s="387" t="s">
        <v>1029</v>
      </c>
      <c r="D20" s="404" t="s">
        <v>1078</v>
      </c>
      <c r="E20" s="387" t="s">
        <v>1079</v>
      </c>
      <c r="F20" s="387" t="s">
        <v>1052</v>
      </c>
      <c r="G20" s="406" t="s">
        <v>1101</v>
      </c>
      <c r="H20" s="393"/>
    </row>
    <row r="21" spans="1:8" s="377" customFormat="1" ht="38.25" customHeight="1" thickBot="1">
      <c r="A21" s="419">
        <f>A20+1</f>
        <v>45429</v>
      </c>
      <c r="B21" s="420" t="s">
        <v>1020</v>
      </c>
      <c r="C21" s="421" t="s">
        <v>1034</v>
      </c>
      <c r="D21" s="421" t="s">
        <v>1044</v>
      </c>
      <c r="E21" s="422" t="s">
        <v>1104</v>
      </c>
      <c r="F21" s="421" t="s">
        <v>1052</v>
      </c>
      <c r="G21" s="421" t="s">
        <v>1091</v>
      </c>
      <c r="H21" s="423"/>
    </row>
    <row r="22" spans="1:8" s="377" customFormat="1" ht="37.5" customHeight="1">
      <c r="A22" s="396">
        <v>45432</v>
      </c>
      <c r="B22" s="397" t="s">
        <v>1019</v>
      </c>
      <c r="C22" s="414" t="s">
        <v>1058</v>
      </c>
      <c r="D22" s="425" t="s">
        <v>1105</v>
      </c>
      <c r="E22" s="425" t="s">
        <v>1106</v>
      </c>
      <c r="F22" s="390" t="s">
        <v>1053</v>
      </c>
      <c r="G22" s="390" t="s">
        <v>1049</v>
      </c>
      <c r="H22" s="391" t="s">
        <v>1040</v>
      </c>
    </row>
    <row r="23" spans="1:8" s="377" customFormat="1" ht="39.75" customHeight="1">
      <c r="A23" s="392">
        <v>45433</v>
      </c>
      <c r="B23" s="385" t="s">
        <v>1014</v>
      </c>
      <c r="C23" s="387" t="s">
        <v>128</v>
      </c>
      <c r="D23" s="387" t="s">
        <v>1067</v>
      </c>
      <c r="E23" s="389" t="s">
        <v>1100</v>
      </c>
      <c r="F23" s="387" t="s">
        <v>1052</v>
      </c>
      <c r="G23" s="387" t="s">
        <v>1087</v>
      </c>
      <c r="H23" s="398"/>
    </row>
    <row r="24" spans="1:8" s="377" customFormat="1" ht="39.75" customHeight="1">
      <c r="A24" s="392">
        <v>45434</v>
      </c>
      <c r="B24" s="417" t="s">
        <v>1016</v>
      </c>
      <c r="C24" s="387" t="s">
        <v>151</v>
      </c>
      <c r="D24" s="387" t="s">
        <v>1072</v>
      </c>
      <c r="E24" s="387" t="s">
        <v>1046</v>
      </c>
      <c r="F24" s="387" t="s">
        <v>1053</v>
      </c>
      <c r="G24" s="387" t="s">
        <v>1065</v>
      </c>
      <c r="H24" s="393" t="s">
        <v>107</v>
      </c>
    </row>
    <row r="25" spans="1:8" s="377" customFormat="1" ht="39" customHeight="1">
      <c r="A25" s="392">
        <v>45435</v>
      </c>
      <c r="B25" s="417" t="s">
        <v>1035</v>
      </c>
      <c r="C25" s="387" t="s">
        <v>128</v>
      </c>
      <c r="D25" s="387" t="s">
        <v>1116</v>
      </c>
      <c r="E25" s="387" t="s">
        <v>1107</v>
      </c>
      <c r="F25" s="387" t="s">
        <v>1052</v>
      </c>
      <c r="G25" s="406" t="s">
        <v>1073</v>
      </c>
      <c r="H25" s="393"/>
    </row>
    <row r="26" spans="1:8" s="377" customFormat="1" ht="40.5" customHeight="1" thickBot="1">
      <c r="A26" s="394">
        <v>45436</v>
      </c>
      <c r="B26" s="418" t="s">
        <v>1038</v>
      </c>
      <c r="C26" s="376" t="s">
        <v>1039</v>
      </c>
      <c r="D26" s="407" t="s">
        <v>1115</v>
      </c>
      <c r="E26" s="376" t="s">
        <v>550</v>
      </c>
      <c r="F26" s="376" t="s">
        <v>1052</v>
      </c>
      <c r="G26" s="376" t="s">
        <v>335</v>
      </c>
      <c r="H26" s="395"/>
    </row>
    <row r="27" spans="1:8" s="377" customFormat="1" ht="39.75" customHeight="1">
      <c r="A27" s="396">
        <v>45439</v>
      </c>
      <c r="B27" s="397" t="s">
        <v>1051</v>
      </c>
      <c r="C27" s="390" t="s">
        <v>1058</v>
      </c>
      <c r="D27" s="390" t="s">
        <v>1075</v>
      </c>
      <c r="E27" s="390" t="s">
        <v>1066</v>
      </c>
      <c r="F27" s="390" t="s">
        <v>1053</v>
      </c>
      <c r="G27" s="390" t="s">
        <v>1077</v>
      </c>
      <c r="H27" s="391" t="s">
        <v>1074</v>
      </c>
    </row>
    <row r="28" spans="1:8" ht="42.75" customHeight="1">
      <c r="A28" s="412">
        <v>45440</v>
      </c>
      <c r="B28" s="417" t="s">
        <v>1028</v>
      </c>
      <c r="C28" s="387" t="s">
        <v>128</v>
      </c>
      <c r="D28" s="387" t="s">
        <v>1097</v>
      </c>
      <c r="E28" s="387" t="s">
        <v>1081</v>
      </c>
      <c r="F28" s="387" t="s">
        <v>1052</v>
      </c>
      <c r="G28" s="387" t="s">
        <v>1054</v>
      </c>
      <c r="H28" s="393"/>
    </row>
    <row r="29" spans="1:8" ht="42.75" customHeight="1">
      <c r="A29" s="426">
        <v>45441</v>
      </c>
      <c r="B29" s="420" t="s">
        <v>1094</v>
      </c>
      <c r="C29" s="427" t="s">
        <v>1015</v>
      </c>
      <c r="D29" s="428" t="s">
        <v>1095</v>
      </c>
      <c r="E29" s="429" t="s">
        <v>1110</v>
      </c>
      <c r="F29" s="421" t="s">
        <v>1092</v>
      </c>
      <c r="G29" s="428" t="s">
        <v>1096</v>
      </c>
      <c r="H29" s="430" t="s">
        <v>1093</v>
      </c>
    </row>
    <row r="30" spans="1:8" s="377" customFormat="1" ht="52.5" customHeight="1">
      <c r="A30" s="415">
        <v>45442</v>
      </c>
      <c r="B30" s="385" t="s">
        <v>1035</v>
      </c>
      <c r="C30" s="386" t="s">
        <v>1058</v>
      </c>
      <c r="D30" s="431" t="s">
        <v>1109</v>
      </c>
      <c r="E30" s="387" t="s">
        <v>1102</v>
      </c>
      <c r="F30" s="387" t="s">
        <v>1052</v>
      </c>
      <c r="G30" s="433" t="s">
        <v>1111</v>
      </c>
      <c r="H30" s="393"/>
    </row>
    <row r="31" spans="1:8" s="377" customFormat="1" ht="41.25" customHeight="1" thickBot="1">
      <c r="A31" s="416">
        <v>45443</v>
      </c>
      <c r="B31" s="418" t="s">
        <v>1038</v>
      </c>
      <c r="C31" s="432" t="s">
        <v>1029</v>
      </c>
      <c r="D31" s="376" t="s">
        <v>1117</v>
      </c>
      <c r="E31" s="376" t="s">
        <v>1061</v>
      </c>
      <c r="F31" s="376" t="s">
        <v>1052</v>
      </c>
      <c r="G31" s="376" t="s">
        <v>1088</v>
      </c>
      <c r="H31" s="395"/>
    </row>
    <row r="32" spans="1:8" ht="36" customHeight="1">
      <c r="A32" s="443" t="s">
        <v>1050</v>
      </c>
      <c r="B32" s="443"/>
      <c r="C32" s="443"/>
      <c r="D32" s="443"/>
      <c r="E32" s="443"/>
      <c r="F32" s="443"/>
      <c r="G32" s="443"/>
      <c r="H32" s="443"/>
    </row>
    <row r="33" spans="1:8" s="403" customFormat="1" ht="27.75" customHeight="1">
      <c r="A33" s="399" t="s">
        <v>1057</v>
      </c>
      <c r="B33" s="400"/>
      <c r="C33" s="400"/>
      <c r="D33" s="401"/>
      <c r="E33" s="401"/>
      <c r="F33" s="401"/>
      <c r="G33" s="384"/>
      <c r="H33" s="402"/>
    </row>
    <row r="34" spans="1:8" s="379" customFormat="1" ht="21.75" customHeight="1">
      <c r="A34" s="378"/>
      <c r="B34" s="378"/>
      <c r="C34" s="378"/>
      <c r="D34" s="378"/>
      <c r="E34" s="378"/>
      <c r="F34" s="378"/>
      <c r="G34" s="378"/>
      <c r="H34" s="378"/>
    </row>
    <row r="35" spans="1:8" ht="27.75" customHeight="1">
      <c r="A35" s="378"/>
      <c r="B35" s="378"/>
      <c r="C35" s="378"/>
      <c r="D35" s="378"/>
      <c r="E35" s="378"/>
      <c r="F35" s="378"/>
      <c r="G35" s="378"/>
      <c r="H35" s="378"/>
    </row>
    <row r="36" ht="27.75" customHeight="1">
      <c r="C36" s="380" t="s">
        <v>1018</v>
      </c>
    </row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</sheetData>
  <sheetProtection/>
  <mergeCells count="16">
    <mergeCell ref="C10:H10"/>
    <mergeCell ref="B4:B5"/>
    <mergeCell ref="A4:A5"/>
    <mergeCell ref="H4:H5"/>
    <mergeCell ref="F4:F5"/>
    <mergeCell ref="C16:H16"/>
    <mergeCell ref="A32:H32"/>
    <mergeCell ref="A3:E3"/>
    <mergeCell ref="A8:A9"/>
    <mergeCell ref="B8:B9"/>
    <mergeCell ref="C9:H9"/>
    <mergeCell ref="D2:H2"/>
    <mergeCell ref="D4:D5"/>
    <mergeCell ref="E4:E5"/>
    <mergeCell ref="C4:C5"/>
    <mergeCell ref="G4:G5"/>
  </mergeCells>
  <printOptions/>
  <pageMargins left="0.15748031496062992" right="0.15748031496062992" top="0.2362204724409449" bottom="0.2755905511811024" header="0.2362204724409449" footer="0.2755905511811024"/>
  <pageSetup fitToWidth="0" fitToHeight="1"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L92"/>
  <sheetViews>
    <sheetView view="pageBreakPreview" zoomScale="90" zoomScaleSheetLayoutView="90" zoomScalePageLayoutView="0" workbookViewId="0" topLeftCell="A13">
      <selection activeCell="B5" sqref="B2:O14"/>
    </sheetView>
  </sheetViews>
  <sheetFormatPr defaultColWidth="9.00390625" defaultRowHeight="16.5" outlineLevelRow="1" outlineLevelCol="1"/>
  <cols>
    <col min="1" max="1" width="4.125" style="38" customWidth="1"/>
    <col min="2" max="2" width="19.00390625" style="38" customWidth="1"/>
    <col min="3" max="3" width="4.50390625" style="284" hidden="1" customWidth="1" outlineLevel="1"/>
    <col min="4" max="4" width="3.125" style="38" hidden="1" customWidth="1" outlineLevel="1"/>
    <col min="5" max="5" width="10.375" style="38" customWidth="1" collapsed="1"/>
    <col min="6" max="6" width="4.125" style="38" customWidth="1"/>
    <col min="7" max="7" width="19.00390625" style="38" customWidth="1"/>
    <col min="8" max="8" width="4.50390625" style="284" hidden="1" customWidth="1" outlineLevel="1"/>
    <col min="9" max="9" width="3.125" style="38" hidden="1" customWidth="1" outlineLevel="1"/>
    <col min="10" max="10" width="10.375" style="38" customWidth="1" collapsed="1"/>
    <col min="11" max="11" width="4.125" style="285" customWidth="1"/>
    <col min="12" max="12" width="19.00390625" style="38" customWidth="1"/>
    <col min="13" max="13" width="4.50390625" style="284" hidden="1" customWidth="1" outlineLevel="1"/>
    <col min="14" max="14" width="3.125" style="38" hidden="1" customWidth="1" outlineLevel="1"/>
    <col min="15" max="15" width="10.375" style="38" customWidth="1" collapsed="1"/>
    <col min="16" max="16" width="4.125" style="38" customWidth="1"/>
    <col min="17" max="17" width="19.00390625" style="38" customWidth="1"/>
    <col min="18" max="18" width="4.50390625" style="284" hidden="1" customWidth="1" outlineLevel="1"/>
    <col min="19" max="19" width="3.125" style="38" hidden="1" customWidth="1" outlineLevel="1"/>
    <col min="20" max="20" width="10.375" style="38" customWidth="1" collapsed="1"/>
    <col min="21" max="21" width="4.125" style="38" customWidth="1"/>
    <col min="22" max="22" width="19.00390625" style="38" customWidth="1"/>
    <col min="23" max="23" width="4.50390625" style="284" hidden="1" customWidth="1" outlineLevel="1"/>
    <col min="24" max="24" width="3.125" style="38" hidden="1" customWidth="1" outlineLevel="1"/>
    <col min="25" max="25" width="10.375" style="38" customWidth="1" collapsed="1"/>
    <col min="26" max="26" width="9.00390625" style="38" customWidth="1"/>
    <col min="27" max="27" width="16.00390625" style="38" customWidth="1"/>
    <col min="28" max="30" width="17.125" style="38" customWidth="1"/>
    <col min="31" max="16384" width="9.00390625" style="38" customWidth="1"/>
  </cols>
  <sheetData>
    <row r="1" spans="1:25" ht="26.25" thickBot="1">
      <c r="A1" s="513" t="s">
        <v>1</v>
      </c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3"/>
      <c r="N1" s="503"/>
      <c r="O1" s="503"/>
      <c r="P1" s="503"/>
      <c r="Q1" s="503"/>
      <c r="R1" s="503"/>
      <c r="S1" s="503"/>
      <c r="T1" s="503"/>
      <c r="U1" s="503"/>
      <c r="V1" s="503"/>
      <c r="W1" s="503"/>
      <c r="X1" s="503"/>
      <c r="Y1" s="514"/>
    </row>
    <row r="2" spans="1:25" ht="16.5" customHeight="1">
      <c r="A2" s="505" t="str">
        <f>$AA28</f>
        <v>芝麻飯</v>
      </c>
      <c r="B2" s="506">
        <v>42338</v>
      </c>
      <c r="C2" s="506"/>
      <c r="D2" s="506"/>
      <c r="E2" s="507"/>
      <c r="F2" s="508" t="str">
        <f>$AA30</f>
        <v>糙米飯</v>
      </c>
      <c r="G2" s="509">
        <f>B2+1</f>
        <v>42339</v>
      </c>
      <c r="H2" s="509"/>
      <c r="I2" s="509"/>
      <c r="J2" s="509"/>
      <c r="K2" s="508" t="str">
        <f>$AA32</f>
        <v>特餐</v>
      </c>
      <c r="L2" s="510">
        <f>G2+1</f>
        <v>42340</v>
      </c>
      <c r="M2" s="510"/>
      <c r="N2" s="510"/>
      <c r="O2" s="510"/>
      <c r="P2" s="508" t="str">
        <f>$AA34</f>
        <v>糙米飯</v>
      </c>
      <c r="Q2" s="511">
        <f>L2+1</f>
        <v>42341</v>
      </c>
      <c r="R2" s="511"/>
      <c r="S2" s="511"/>
      <c r="T2" s="511"/>
      <c r="U2" s="508" t="str">
        <f>$AA36</f>
        <v>麥片糙米飯</v>
      </c>
      <c r="V2" s="494">
        <f>Q2+1</f>
        <v>42342</v>
      </c>
      <c r="W2" s="494"/>
      <c r="X2" s="494"/>
      <c r="Y2" s="495"/>
    </row>
    <row r="3" spans="1:25" ht="16.5">
      <c r="A3" s="489"/>
      <c r="B3" s="39" t="s">
        <v>2</v>
      </c>
      <c r="C3" s="40"/>
      <c r="D3" s="41"/>
      <c r="E3" s="42">
        <v>2100</v>
      </c>
      <c r="F3" s="492"/>
      <c r="G3" s="43" t="s">
        <v>2</v>
      </c>
      <c r="H3" s="40"/>
      <c r="I3" s="41"/>
      <c r="J3" s="44">
        <f>E3</f>
        <v>2100</v>
      </c>
      <c r="K3" s="492"/>
      <c r="L3" s="43" t="s">
        <v>2</v>
      </c>
      <c r="M3" s="40"/>
      <c r="N3" s="41"/>
      <c r="O3" s="44">
        <f>J3</f>
        <v>2100</v>
      </c>
      <c r="P3" s="492"/>
      <c r="Q3" s="43" t="s">
        <v>2</v>
      </c>
      <c r="R3" s="40"/>
      <c r="S3" s="41"/>
      <c r="T3" s="44">
        <f>O3</f>
        <v>2100</v>
      </c>
      <c r="U3" s="492"/>
      <c r="V3" s="43" t="s">
        <v>2</v>
      </c>
      <c r="W3" s="40"/>
      <c r="X3" s="41"/>
      <c r="Y3" s="45">
        <v>2100</v>
      </c>
    </row>
    <row r="4" spans="1:25" ht="16.5">
      <c r="A4" s="489"/>
      <c r="B4" s="43" t="s">
        <v>3</v>
      </c>
      <c r="C4" s="46"/>
      <c r="D4" s="47" t="s">
        <v>4</v>
      </c>
      <c r="E4" s="48" t="s">
        <v>5</v>
      </c>
      <c r="F4" s="492"/>
      <c r="G4" s="43" t="s">
        <v>3</v>
      </c>
      <c r="H4" s="46"/>
      <c r="I4" s="47" t="s">
        <v>4</v>
      </c>
      <c r="J4" s="49" t="s">
        <v>6</v>
      </c>
      <c r="K4" s="492"/>
      <c r="L4" s="43" t="s">
        <v>3</v>
      </c>
      <c r="M4" s="46"/>
      <c r="N4" s="47" t="s">
        <v>4</v>
      </c>
      <c r="O4" s="49" t="s">
        <v>6</v>
      </c>
      <c r="P4" s="492"/>
      <c r="Q4" s="43" t="s">
        <v>3</v>
      </c>
      <c r="R4" s="46"/>
      <c r="S4" s="47" t="s">
        <v>4</v>
      </c>
      <c r="T4" s="49" t="s">
        <v>6</v>
      </c>
      <c r="U4" s="492"/>
      <c r="V4" s="43" t="s">
        <v>3</v>
      </c>
      <c r="W4" s="46"/>
      <c r="X4" s="47" t="s">
        <v>4</v>
      </c>
      <c r="Y4" s="50" t="s">
        <v>6</v>
      </c>
    </row>
    <row r="5" spans="1:25" ht="16.5" customHeight="1">
      <c r="A5" s="489"/>
      <c r="B5" s="51" t="s">
        <v>7</v>
      </c>
      <c r="C5" s="52" t="s">
        <v>8</v>
      </c>
      <c r="D5" s="53">
        <v>63</v>
      </c>
      <c r="E5" s="54">
        <v>130</v>
      </c>
      <c r="F5" s="492"/>
      <c r="G5" s="51" t="s">
        <v>7</v>
      </c>
      <c r="H5" s="52" t="s">
        <v>8</v>
      </c>
      <c r="I5" s="53">
        <v>50</v>
      </c>
      <c r="J5" s="55">
        <v>100</v>
      </c>
      <c r="K5" s="492"/>
      <c r="L5" s="51" t="s">
        <v>9</v>
      </c>
      <c r="M5" s="52" t="s">
        <v>10</v>
      </c>
      <c r="N5" s="53">
        <v>113</v>
      </c>
      <c r="O5" s="55">
        <f aca="true" t="shared" si="0" ref="O5:O13">N5*$O$3/1000</f>
        <v>237.3</v>
      </c>
      <c r="P5" s="492"/>
      <c r="Q5" s="51" t="s">
        <v>7</v>
      </c>
      <c r="R5" s="52" t="s">
        <v>8</v>
      </c>
      <c r="S5" s="53">
        <v>47.5</v>
      </c>
      <c r="T5" s="55">
        <v>100</v>
      </c>
      <c r="U5" s="492"/>
      <c r="V5" s="51" t="s">
        <v>7</v>
      </c>
      <c r="W5" s="52" t="s">
        <v>8</v>
      </c>
      <c r="X5" s="53">
        <v>43</v>
      </c>
      <c r="Y5" s="56">
        <f aca="true" t="shared" si="1" ref="Y5:Y20">X5*$Y$3/1000</f>
        <v>90.3</v>
      </c>
    </row>
    <row r="6" spans="1:25" ht="16.5">
      <c r="A6" s="489"/>
      <c r="B6" s="57" t="s">
        <v>11</v>
      </c>
      <c r="C6" s="52" t="s">
        <v>12</v>
      </c>
      <c r="D6" s="53">
        <v>1</v>
      </c>
      <c r="E6" s="58">
        <f>D6*$E$3/1000</f>
        <v>2.1</v>
      </c>
      <c r="F6" s="492"/>
      <c r="G6" s="57" t="s">
        <v>13</v>
      </c>
      <c r="H6" s="52" t="s">
        <v>8</v>
      </c>
      <c r="I6" s="53">
        <v>14</v>
      </c>
      <c r="J6" s="55">
        <v>30</v>
      </c>
      <c r="K6" s="492"/>
      <c r="L6" s="57" t="s">
        <v>14</v>
      </c>
      <c r="M6" s="52" t="s">
        <v>15</v>
      </c>
      <c r="N6" s="53">
        <v>24</v>
      </c>
      <c r="O6" s="55">
        <f t="shared" si="0"/>
        <v>50.4</v>
      </c>
      <c r="P6" s="492"/>
      <c r="Q6" s="57" t="s">
        <v>13</v>
      </c>
      <c r="R6" s="52" t="s">
        <v>8</v>
      </c>
      <c r="S6" s="53">
        <v>14</v>
      </c>
      <c r="T6" s="55">
        <v>30</v>
      </c>
      <c r="U6" s="492"/>
      <c r="V6" s="57" t="s">
        <v>13</v>
      </c>
      <c r="W6" s="52" t="s">
        <v>8</v>
      </c>
      <c r="X6" s="53">
        <v>14.5</v>
      </c>
      <c r="Y6" s="56">
        <f t="shared" si="1"/>
        <v>30.45</v>
      </c>
    </row>
    <row r="7" spans="1:25" ht="16.5">
      <c r="A7" s="490"/>
      <c r="B7" s="59"/>
      <c r="C7" s="46"/>
      <c r="D7" s="43"/>
      <c r="E7" s="60"/>
      <c r="F7" s="493"/>
      <c r="G7" s="61"/>
      <c r="H7" s="62"/>
      <c r="I7" s="47"/>
      <c r="J7" s="63"/>
      <c r="K7" s="493"/>
      <c r="L7" s="64" t="s">
        <v>16</v>
      </c>
      <c r="M7" s="65" t="s">
        <v>17</v>
      </c>
      <c r="N7" s="66">
        <v>7</v>
      </c>
      <c r="O7" s="55">
        <f t="shared" si="0"/>
        <v>14.7</v>
      </c>
      <c r="P7" s="493"/>
      <c r="Q7" s="51"/>
      <c r="R7" s="52"/>
      <c r="S7" s="47"/>
      <c r="T7" s="63"/>
      <c r="U7" s="493"/>
      <c r="V7" s="51" t="s">
        <v>18</v>
      </c>
      <c r="W7" s="52" t="s">
        <v>19</v>
      </c>
      <c r="X7" s="53">
        <v>4.5</v>
      </c>
      <c r="Y7" s="56">
        <f t="shared" si="1"/>
        <v>9.45</v>
      </c>
    </row>
    <row r="8" spans="1:25" ht="17.25" customHeight="1">
      <c r="A8" s="496" t="str">
        <f>$AB28</f>
        <v>麻香雞丁</v>
      </c>
      <c r="B8" s="67" t="s">
        <v>20</v>
      </c>
      <c r="C8" s="68" t="s">
        <v>21</v>
      </c>
      <c r="D8" s="66">
        <v>60</v>
      </c>
      <c r="E8" s="69">
        <f aca="true" t="shared" si="2" ref="E8:E13">D8*$E$3/1000</f>
        <v>126</v>
      </c>
      <c r="F8" s="499" t="str">
        <f>$AB30</f>
        <v>筍乾燒肉</v>
      </c>
      <c r="G8" s="67" t="s">
        <v>22</v>
      </c>
      <c r="H8" s="68" t="s">
        <v>23</v>
      </c>
      <c r="I8" s="66">
        <v>40</v>
      </c>
      <c r="J8" s="70">
        <f aca="true" t="shared" si="3" ref="J8:J13">I8*$J$3/1000</f>
        <v>84</v>
      </c>
      <c r="K8" s="499" t="str">
        <f>$AB32</f>
        <v>泰式拌粄條</v>
      </c>
      <c r="L8" s="64" t="s">
        <v>24</v>
      </c>
      <c r="M8" s="65" t="s">
        <v>25</v>
      </c>
      <c r="N8" s="66">
        <v>1</v>
      </c>
      <c r="O8" s="71">
        <v>3</v>
      </c>
      <c r="P8" s="499" t="str">
        <f>$AB34</f>
        <v>和風雞丁</v>
      </c>
      <c r="Q8" s="67" t="s">
        <v>20</v>
      </c>
      <c r="R8" s="68" t="s">
        <v>21</v>
      </c>
      <c r="S8" s="66">
        <v>60</v>
      </c>
      <c r="T8" s="55">
        <f>S8*$T$3/1000</f>
        <v>126</v>
      </c>
      <c r="U8" s="499" t="str">
        <f>$AB36</f>
        <v>沙嗲豆腐</v>
      </c>
      <c r="V8" s="72" t="s">
        <v>26</v>
      </c>
      <c r="W8" s="73" t="s">
        <v>27</v>
      </c>
      <c r="X8" s="74">
        <v>50</v>
      </c>
      <c r="Y8" s="56">
        <f t="shared" si="1"/>
        <v>105</v>
      </c>
    </row>
    <row r="9" spans="1:25" ht="17.25" customHeight="1">
      <c r="A9" s="497"/>
      <c r="B9" s="67" t="s">
        <v>28</v>
      </c>
      <c r="C9" s="68" t="s">
        <v>17</v>
      </c>
      <c r="D9" s="66">
        <v>20</v>
      </c>
      <c r="E9" s="69">
        <f t="shared" si="2"/>
        <v>42</v>
      </c>
      <c r="F9" s="500"/>
      <c r="G9" s="67" t="s">
        <v>29</v>
      </c>
      <c r="H9" s="68" t="s">
        <v>30</v>
      </c>
      <c r="I9" s="66">
        <v>21.5</v>
      </c>
      <c r="J9" s="70">
        <f t="shared" si="3"/>
        <v>45.15</v>
      </c>
      <c r="K9" s="500"/>
      <c r="L9" s="64" t="s">
        <v>31</v>
      </c>
      <c r="M9" s="65" t="s">
        <v>12</v>
      </c>
      <c r="N9" s="66">
        <v>3</v>
      </c>
      <c r="O9" s="55">
        <f t="shared" si="0"/>
        <v>6.3</v>
      </c>
      <c r="P9" s="500"/>
      <c r="Q9" s="67" t="s">
        <v>32</v>
      </c>
      <c r="R9" s="68" t="s">
        <v>17</v>
      </c>
      <c r="S9" s="66">
        <v>23</v>
      </c>
      <c r="T9" s="55">
        <f>S9*$T$3/1000</f>
        <v>48.3</v>
      </c>
      <c r="U9" s="500"/>
      <c r="V9" s="72" t="s">
        <v>33</v>
      </c>
      <c r="W9" s="73" t="s">
        <v>34</v>
      </c>
      <c r="X9" s="75">
        <v>1.5</v>
      </c>
      <c r="Y9" s="76">
        <f t="shared" si="1"/>
        <v>3.15</v>
      </c>
    </row>
    <row r="10" spans="1:25" ht="17.25" customHeight="1">
      <c r="A10" s="497"/>
      <c r="B10" s="77" t="s">
        <v>35</v>
      </c>
      <c r="C10" s="73" t="s">
        <v>36</v>
      </c>
      <c r="D10" s="66">
        <v>17</v>
      </c>
      <c r="E10" s="69">
        <f t="shared" si="2"/>
        <v>35.7</v>
      </c>
      <c r="F10" s="500"/>
      <c r="G10" s="77" t="s">
        <v>37</v>
      </c>
      <c r="H10" s="68" t="s">
        <v>30</v>
      </c>
      <c r="I10" s="66">
        <v>7</v>
      </c>
      <c r="J10" s="70">
        <f t="shared" si="3"/>
        <v>14.7</v>
      </c>
      <c r="K10" s="500"/>
      <c r="L10" s="64" t="s">
        <v>38</v>
      </c>
      <c r="M10" s="65" t="s">
        <v>39</v>
      </c>
      <c r="N10" s="66">
        <v>4.8</v>
      </c>
      <c r="O10" s="55">
        <f t="shared" si="0"/>
        <v>10.08</v>
      </c>
      <c r="P10" s="500"/>
      <c r="Q10" s="77" t="s">
        <v>40</v>
      </c>
      <c r="R10" s="68" t="s">
        <v>17</v>
      </c>
      <c r="S10" s="66">
        <v>14.5</v>
      </c>
      <c r="T10" s="55">
        <f>S10*$T$3/1000</f>
        <v>30.45</v>
      </c>
      <c r="U10" s="500"/>
      <c r="V10" s="72" t="s">
        <v>40</v>
      </c>
      <c r="W10" s="73" t="s">
        <v>41</v>
      </c>
      <c r="X10" s="74">
        <v>10</v>
      </c>
      <c r="Y10" s="56">
        <f t="shared" si="1"/>
        <v>21</v>
      </c>
    </row>
    <row r="11" spans="1:25" ht="17.25" customHeight="1">
      <c r="A11" s="497"/>
      <c r="B11" s="78" t="s">
        <v>42</v>
      </c>
      <c r="C11" s="65" t="s">
        <v>43</v>
      </c>
      <c r="D11" s="79">
        <v>1</v>
      </c>
      <c r="E11" s="69">
        <f t="shared" si="2"/>
        <v>2.1</v>
      </c>
      <c r="F11" s="500"/>
      <c r="G11" s="77" t="s">
        <v>44</v>
      </c>
      <c r="H11" s="68" t="s">
        <v>45</v>
      </c>
      <c r="I11" s="66"/>
      <c r="J11" s="80" t="s">
        <v>46</v>
      </c>
      <c r="K11" s="500"/>
      <c r="L11" s="64" t="s">
        <v>47</v>
      </c>
      <c r="M11" s="65" t="s">
        <v>17</v>
      </c>
      <c r="N11" s="66">
        <v>1</v>
      </c>
      <c r="O11" s="55">
        <f t="shared" si="0"/>
        <v>2.1</v>
      </c>
      <c r="P11" s="500"/>
      <c r="Q11" s="78" t="s">
        <v>48</v>
      </c>
      <c r="R11" s="81" t="s">
        <v>49</v>
      </c>
      <c r="S11" s="79">
        <v>1.5</v>
      </c>
      <c r="T11" s="82">
        <f>S11*$T$3/1000</f>
        <v>3.15</v>
      </c>
      <c r="U11" s="500"/>
      <c r="V11" s="72" t="s">
        <v>50</v>
      </c>
      <c r="W11" s="73" t="s">
        <v>41</v>
      </c>
      <c r="X11" s="74">
        <v>1</v>
      </c>
      <c r="Y11" s="56">
        <f t="shared" si="1"/>
        <v>2.1</v>
      </c>
    </row>
    <row r="12" spans="1:25" ht="17.25" customHeight="1">
      <c r="A12" s="497"/>
      <c r="B12" s="78" t="s">
        <v>51</v>
      </c>
      <c r="C12" s="81" t="s">
        <v>52</v>
      </c>
      <c r="D12" s="79">
        <v>1</v>
      </c>
      <c r="E12" s="83">
        <v>1</v>
      </c>
      <c r="F12" s="500"/>
      <c r="G12" s="84" t="s">
        <v>53</v>
      </c>
      <c r="H12" s="85" t="s">
        <v>43</v>
      </c>
      <c r="I12" s="86">
        <v>2</v>
      </c>
      <c r="J12" s="70">
        <v>2</v>
      </c>
      <c r="K12" s="500"/>
      <c r="L12" s="64" t="s">
        <v>54</v>
      </c>
      <c r="M12" s="65" t="s">
        <v>21</v>
      </c>
      <c r="N12" s="66">
        <v>14.5</v>
      </c>
      <c r="O12" s="55">
        <f t="shared" si="0"/>
        <v>30.45</v>
      </c>
      <c r="P12" s="500"/>
      <c r="Q12" s="78" t="s">
        <v>50</v>
      </c>
      <c r="R12" s="81" t="s">
        <v>17</v>
      </c>
      <c r="S12" s="79">
        <v>1</v>
      </c>
      <c r="T12" s="55">
        <f>S12*$T$3/1000</f>
        <v>2.1</v>
      </c>
      <c r="U12" s="500"/>
      <c r="V12" s="72" t="s">
        <v>55</v>
      </c>
      <c r="W12" s="73" t="s">
        <v>43</v>
      </c>
      <c r="X12" s="74">
        <v>1</v>
      </c>
      <c r="Y12" s="56">
        <f t="shared" si="1"/>
        <v>2.1</v>
      </c>
    </row>
    <row r="13" spans="1:25" ht="17.25" customHeight="1">
      <c r="A13" s="497"/>
      <c r="B13" s="78"/>
      <c r="C13" s="81"/>
      <c r="D13" s="79"/>
      <c r="E13" s="69">
        <f t="shared" si="2"/>
        <v>0</v>
      </c>
      <c r="F13" s="500"/>
      <c r="G13" s="78"/>
      <c r="H13" s="81"/>
      <c r="I13" s="79"/>
      <c r="J13" s="70">
        <f t="shared" si="3"/>
        <v>0</v>
      </c>
      <c r="K13" s="500"/>
      <c r="L13" s="87" t="s">
        <v>56</v>
      </c>
      <c r="M13" s="46" t="s">
        <v>57</v>
      </c>
      <c r="N13" s="88">
        <v>0.5</v>
      </c>
      <c r="O13" s="71">
        <f t="shared" si="0"/>
        <v>1.05</v>
      </c>
      <c r="P13" s="500"/>
      <c r="Q13" s="67"/>
      <c r="R13" s="68"/>
      <c r="S13" s="74"/>
      <c r="T13" s="55"/>
      <c r="U13" s="500"/>
      <c r="V13" s="64" t="s">
        <v>58</v>
      </c>
      <c r="W13" s="65" t="s">
        <v>39</v>
      </c>
      <c r="X13" s="66">
        <v>5</v>
      </c>
      <c r="Y13" s="56">
        <f t="shared" si="1"/>
        <v>10.5</v>
      </c>
    </row>
    <row r="14" spans="1:25" ht="17.25" customHeight="1">
      <c r="A14" s="498"/>
      <c r="B14" s="89" t="s">
        <v>59</v>
      </c>
      <c r="C14" s="90"/>
      <c r="D14" s="91">
        <f>SUM(D8:D13)</f>
        <v>99</v>
      </c>
      <c r="E14" s="92">
        <f>SUM(E8:E13)</f>
        <v>206.79999999999998</v>
      </c>
      <c r="F14" s="501"/>
      <c r="G14" s="89" t="s">
        <v>59</v>
      </c>
      <c r="H14" s="90"/>
      <c r="I14" s="93">
        <f>SUM(I8:I13)</f>
        <v>70.5</v>
      </c>
      <c r="J14" s="93">
        <f>SUM(J8:J13)</f>
        <v>145.85</v>
      </c>
      <c r="K14" s="501"/>
      <c r="L14" s="89" t="s">
        <v>59</v>
      </c>
      <c r="M14" s="94"/>
      <c r="N14" s="95">
        <f>SUM(N5:N13)</f>
        <v>168.8</v>
      </c>
      <c r="O14" s="95">
        <f>SUM(O5:O13)</f>
        <v>355.38</v>
      </c>
      <c r="P14" s="501"/>
      <c r="Q14" s="89" t="s">
        <v>59</v>
      </c>
      <c r="R14" s="94"/>
      <c r="S14" s="95">
        <f>SUM(S7:S13)</f>
        <v>100</v>
      </c>
      <c r="T14" s="95">
        <f>SUM(T8:T13)</f>
        <v>210</v>
      </c>
      <c r="U14" s="501"/>
      <c r="V14" s="89" t="s">
        <v>59</v>
      </c>
      <c r="W14" s="94"/>
      <c r="X14" s="95">
        <f>SUM(X8:X13)</f>
        <v>68.5</v>
      </c>
      <c r="Y14" s="96">
        <f>SUM(Y8:Y13)</f>
        <v>143.85</v>
      </c>
    </row>
    <row r="15" spans="1:25" ht="17.25" customHeight="1">
      <c r="A15" s="486" t="str">
        <f>$AC28</f>
        <v>芥仁什錦</v>
      </c>
      <c r="B15" s="84" t="s">
        <v>60</v>
      </c>
      <c r="C15" s="73" t="s">
        <v>17</v>
      </c>
      <c r="D15" s="97">
        <v>60</v>
      </c>
      <c r="E15" s="69">
        <f>D15*$E$3/1000</f>
        <v>126</v>
      </c>
      <c r="F15" s="487" t="str">
        <f>$AC30</f>
        <v>魚香茄子</v>
      </c>
      <c r="G15" s="98" t="s">
        <v>61</v>
      </c>
      <c r="H15" s="99" t="s">
        <v>17</v>
      </c>
      <c r="I15" s="100">
        <v>74</v>
      </c>
      <c r="J15" s="70">
        <f>I15*$J$3/1000</f>
        <v>155.4</v>
      </c>
      <c r="K15" s="487" t="str">
        <f>$AC32</f>
        <v>糖醋天婦羅</v>
      </c>
      <c r="L15" s="101" t="s">
        <v>62</v>
      </c>
      <c r="M15" s="65" t="s">
        <v>63</v>
      </c>
      <c r="N15" s="97">
        <v>40</v>
      </c>
      <c r="O15" s="55">
        <f aca="true" t="shared" si="4" ref="O15:O20">N15*$O$3/1000</f>
        <v>84</v>
      </c>
      <c r="P15" s="487" t="str">
        <f>$AC34</f>
        <v>白菜炒冬粉</v>
      </c>
      <c r="Q15" s="102" t="s">
        <v>64</v>
      </c>
      <c r="R15" s="73" t="s">
        <v>17</v>
      </c>
      <c r="S15" s="100">
        <v>45</v>
      </c>
      <c r="T15" s="55">
        <f>S15*$T$3/1000</f>
        <v>94.5</v>
      </c>
      <c r="U15" s="487" t="str">
        <f>$AC36</f>
        <v>什菇燴蘿蔔 </v>
      </c>
      <c r="V15" s="84" t="s">
        <v>65</v>
      </c>
      <c r="W15" s="68" t="s">
        <v>17</v>
      </c>
      <c r="X15" s="97">
        <v>70</v>
      </c>
      <c r="Y15" s="56">
        <f t="shared" si="1"/>
        <v>147</v>
      </c>
    </row>
    <row r="16" spans="1:25" ht="17.25" customHeight="1">
      <c r="A16" s="486"/>
      <c r="B16" s="84" t="s">
        <v>38</v>
      </c>
      <c r="C16" s="68" t="s">
        <v>39</v>
      </c>
      <c r="D16" s="97">
        <v>5.5</v>
      </c>
      <c r="E16" s="69">
        <f>D16*$E$3/1000</f>
        <v>11.55</v>
      </c>
      <c r="F16" s="487"/>
      <c r="G16" s="103" t="s">
        <v>66</v>
      </c>
      <c r="H16" s="73" t="s">
        <v>67</v>
      </c>
      <c r="I16" s="104">
        <v>5.8</v>
      </c>
      <c r="J16" s="105">
        <f>I16*$J$3/1000</f>
        <v>12.18</v>
      </c>
      <c r="K16" s="487"/>
      <c r="L16" s="101" t="s">
        <v>68</v>
      </c>
      <c r="M16" s="65" t="s">
        <v>39</v>
      </c>
      <c r="N16" s="97">
        <v>40</v>
      </c>
      <c r="O16" s="55">
        <f t="shared" si="4"/>
        <v>84</v>
      </c>
      <c r="P16" s="487"/>
      <c r="Q16" s="103" t="s">
        <v>69</v>
      </c>
      <c r="R16" s="73" t="s">
        <v>70</v>
      </c>
      <c r="S16" s="104">
        <v>7</v>
      </c>
      <c r="T16" s="55">
        <f>S16*$T$3/1000</f>
        <v>14.7</v>
      </c>
      <c r="U16" s="487"/>
      <c r="V16" s="84" t="s">
        <v>71</v>
      </c>
      <c r="W16" s="68" t="s">
        <v>72</v>
      </c>
      <c r="X16" s="97">
        <v>4.5</v>
      </c>
      <c r="Y16" s="56">
        <f t="shared" si="1"/>
        <v>9.45</v>
      </c>
    </row>
    <row r="17" spans="1:25" ht="17.25" customHeight="1">
      <c r="A17" s="486"/>
      <c r="B17" s="84" t="s">
        <v>73</v>
      </c>
      <c r="C17" s="73" t="s">
        <v>74</v>
      </c>
      <c r="D17" s="97">
        <v>7</v>
      </c>
      <c r="E17" s="69">
        <f>D17*$E$3/1000</f>
        <v>14.7</v>
      </c>
      <c r="F17" s="487"/>
      <c r="G17" s="103" t="s">
        <v>75</v>
      </c>
      <c r="H17" s="73" t="s">
        <v>17</v>
      </c>
      <c r="I17" s="104">
        <v>1</v>
      </c>
      <c r="J17" s="70">
        <f>I17*$J$3/1000</f>
        <v>2.1</v>
      </c>
      <c r="K17" s="487"/>
      <c r="L17" s="101" t="s">
        <v>40</v>
      </c>
      <c r="M17" s="65" t="s">
        <v>17</v>
      </c>
      <c r="N17" s="97">
        <v>5.8</v>
      </c>
      <c r="O17" s="55">
        <f t="shared" si="4"/>
        <v>12.18</v>
      </c>
      <c r="P17" s="487"/>
      <c r="Q17" s="103" t="s">
        <v>76</v>
      </c>
      <c r="R17" s="73" t="s">
        <v>17</v>
      </c>
      <c r="S17" s="104">
        <v>1.5</v>
      </c>
      <c r="T17" s="55">
        <f>S17*$T$3/1000</f>
        <v>3.15</v>
      </c>
      <c r="U17" s="487"/>
      <c r="V17" s="84" t="s">
        <v>77</v>
      </c>
      <c r="W17" s="68" t="s">
        <v>41</v>
      </c>
      <c r="X17" s="97">
        <v>4.5</v>
      </c>
      <c r="Y17" s="56">
        <f t="shared" si="1"/>
        <v>9.45</v>
      </c>
    </row>
    <row r="18" spans="1:34" ht="17.25" customHeight="1">
      <c r="A18" s="486"/>
      <c r="B18" s="84" t="s">
        <v>55</v>
      </c>
      <c r="C18" s="73" t="s">
        <v>43</v>
      </c>
      <c r="D18" s="97">
        <v>1</v>
      </c>
      <c r="E18" s="69">
        <v>1</v>
      </c>
      <c r="F18" s="487"/>
      <c r="G18" s="103" t="s">
        <v>50</v>
      </c>
      <c r="H18" s="73" t="s">
        <v>17</v>
      </c>
      <c r="I18" s="106">
        <v>2</v>
      </c>
      <c r="J18" s="70">
        <f>I18*$J$3/1000</f>
        <v>4.2</v>
      </c>
      <c r="K18" s="487"/>
      <c r="L18" s="101" t="s">
        <v>78</v>
      </c>
      <c r="M18" s="65" t="s">
        <v>17</v>
      </c>
      <c r="N18" s="97">
        <v>5.8</v>
      </c>
      <c r="O18" s="55">
        <f t="shared" si="4"/>
        <v>12.18</v>
      </c>
      <c r="P18" s="487"/>
      <c r="Q18" s="103" t="s">
        <v>38</v>
      </c>
      <c r="R18" s="73" t="s">
        <v>39</v>
      </c>
      <c r="S18" s="104">
        <v>4.5</v>
      </c>
      <c r="T18" s="55">
        <f>S18*$T$3/1000</f>
        <v>9.45</v>
      </c>
      <c r="U18" s="487"/>
      <c r="V18" s="72" t="s">
        <v>79</v>
      </c>
      <c r="W18" s="73" t="s">
        <v>57</v>
      </c>
      <c r="X18" s="97">
        <v>0.5</v>
      </c>
      <c r="Y18" s="56">
        <f t="shared" si="1"/>
        <v>1.05</v>
      </c>
      <c r="AA18" s="107"/>
      <c r="AB18" s="107"/>
      <c r="AC18" s="107"/>
      <c r="AD18" s="107"/>
      <c r="AE18" s="107"/>
      <c r="AF18" s="107"/>
      <c r="AG18" s="107"/>
      <c r="AH18" s="107"/>
    </row>
    <row r="19" spans="1:34" ht="17.25" customHeight="1">
      <c r="A19" s="486"/>
      <c r="B19" s="72" t="s">
        <v>71</v>
      </c>
      <c r="C19" s="65" t="s">
        <v>72</v>
      </c>
      <c r="D19" s="97">
        <v>4.5</v>
      </c>
      <c r="E19" s="69">
        <f>D19*$E$3/1000</f>
        <v>9.45</v>
      </c>
      <c r="F19" s="487"/>
      <c r="G19" s="103"/>
      <c r="H19" s="108"/>
      <c r="I19" s="109"/>
      <c r="J19" s="70"/>
      <c r="K19" s="487"/>
      <c r="L19" s="101" t="s">
        <v>80</v>
      </c>
      <c r="M19" s="65" t="s">
        <v>17</v>
      </c>
      <c r="N19" s="97">
        <v>4</v>
      </c>
      <c r="O19" s="55">
        <f t="shared" si="4"/>
        <v>8.4</v>
      </c>
      <c r="P19" s="487"/>
      <c r="Q19" s="103" t="s">
        <v>81</v>
      </c>
      <c r="R19" s="73" t="s">
        <v>23</v>
      </c>
      <c r="S19" s="106">
        <v>3</v>
      </c>
      <c r="T19" s="55">
        <f>S19*$T$3/1000</f>
        <v>6.3</v>
      </c>
      <c r="U19" s="487"/>
      <c r="V19" s="72" t="s">
        <v>82</v>
      </c>
      <c r="W19" s="73" t="s">
        <v>43</v>
      </c>
      <c r="X19" s="97">
        <v>1</v>
      </c>
      <c r="Y19" s="56">
        <f t="shared" si="1"/>
        <v>2.1</v>
      </c>
      <c r="AA19" s="107"/>
      <c r="AB19" s="107"/>
      <c r="AC19" s="107"/>
      <c r="AD19" s="107"/>
      <c r="AE19" s="107"/>
      <c r="AF19" s="107"/>
      <c r="AG19" s="107"/>
      <c r="AH19" s="107"/>
    </row>
    <row r="20" spans="1:34" ht="17.25" customHeight="1">
      <c r="A20" s="486"/>
      <c r="B20" s="110"/>
      <c r="C20" s="111"/>
      <c r="D20" s="112"/>
      <c r="E20" s="69"/>
      <c r="F20" s="487"/>
      <c r="G20" s="113" t="s">
        <v>83</v>
      </c>
      <c r="H20" s="108"/>
      <c r="I20" s="109"/>
      <c r="J20" s="70"/>
      <c r="K20" s="487"/>
      <c r="L20" s="101" t="s">
        <v>84</v>
      </c>
      <c r="M20" s="65" t="s">
        <v>34</v>
      </c>
      <c r="N20" s="97">
        <v>2</v>
      </c>
      <c r="O20" s="71">
        <f t="shared" si="4"/>
        <v>4.2</v>
      </c>
      <c r="P20" s="487"/>
      <c r="Q20" s="110" t="s">
        <v>85</v>
      </c>
      <c r="R20" s="111" t="s">
        <v>45</v>
      </c>
      <c r="S20" s="112"/>
      <c r="T20" s="55" t="s">
        <v>86</v>
      </c>
      <c r="U20" s="487"/>
      <c r="V20" s="114" t="s">
        <v>87</v>
      </c>
      <c r="W20" s="68" t="s">
        <v>88</v>
      </c>
      <c r="X20" s="97">
        <v>3</v>
      </c>
      <c r="Y20" s="56">
        <f t="shared" si="1"/>
        <v>6.3</v>
      </c>
      <c r="AA20" s="115"/>
      <c r="AB20" s="115"/>
      <c r="AC20" s="115"/>
      <c r="AD20" s="116"/>
      <c r="AE20" s="107"/>
      <c r="AF20" s="107"/>
      <c r="AG20" s="107"/>
      <c r="AH20" s="107"/>
    </row>
    <row r="21" spans="1:34" ht="17.25" customHeight="1">
      <c r="A21" s="486"/>
      <c r="B21" s="72"/>
      <c r="C21" s="73"/>
      <c r="D21" s="112"/>
      <c r="E21" s="69"/>
      <c r="F21" s="487"/>
      <c r="G21" s="84"/>
      <c r="H21" s="68"/>
      <c r="I21" s="97"/>
      <c r="J21" s="70"/>
      <c r="K21" s="487"/>
      <c r="L21" s="72"/>
      <c r="M21" s="73"/>
      <c r="N21" s="112">
        <v>11</v>
      </c>
      <c r="O21" s="55"/>
      <c r="P21" s="487"/>
      <c r="Q21" s="72" t="s">
        <v>55</v>
      </c>
      <c r="R21" s="73" t="s">
        <v>43</v>
      </c>
      <c r="S21" s="112"/>
      <c r="T21" s="55">
        <v>1</v>
      </c>
      <c r="U21" s="487"/>
      <c r="V21" s="117" t="s">
        <v>89</v>
      </c>
      <c r="W21" s="118"/>
      <c r="X21" s="112"/>
      <c r="Y21" s="56"/>
      <c r="AA21" s="119"/>
      <c r="AB21" s="120"/>
      <c r="AC21" s="121"/>
      <c r="AD21" s="122"/>
      <c r="AE21" s="107"/>
      <c r="AF21" s="107"/>
      <c r="AG21" s="107"/>
      <c r="AH21" s="107"/>
    </row>
    <row r="22" spans="1:34" ht="17.25" customHeight="1">
      <c r="A22" s="486"/>
      <c r="B22" s="89" t="s">
        <v>59</v>
      </c>
      <c r="C22" s="94"/>
      <c r="D22" s="95">
        <f>SUM(D15:D21)</f>
        <v>78</v>
      </c>
      <c r="E22" s="92">
        <f>SUM(E15:E21)</f>
        <v>162.7</v>
      </c>
      <c r="F22" s="487"/>
      <c r="G22" s="89" t="s">
        <v>59</v>
      </c>
      <c r="H22" s="94"/>
      <c r="I22" s="95">
        <f>SUM(I15:I21)</f>
        <v>82.8</v>
      </c>
      <c r="J22" s="95">
        <f>SUM(J15:J21)</f>
        <v>173.88</v>
      </c>
      <c r="K22" s="487"/>
      <c r="L22" s="89" t="s">
        <v>59</v>
      </c>
      <c r="M22" s="94"/>
      <c r="N22" s="95">
        <f>SUM(N15:N21)</f>
        <v>108.6</v>
      </c>
      <c r="O22" s="95">
        <f>SUM(O15:O21)</f>
        <v>204.96</v>
      </c>
      <c r="P22" s="487"/>
      <c r="Q22" s="89" t="s">
        <v>59</v>
      </c>
      <c r="R22" s="94"/>
      <c r="S22" s="95">
        <f>SUM(S15:S21)</f>
        <v>61</v>
      </c>
      <c r="T22" s="95">
        <f>SUM(T15:T21)</f>
        <v>129.10000000000002</v>
      </c>
      <c r="U22" s="487"/>
      <c r="V22" s="89" t="s">
        <v>59</v>
      </c>
      <c r="W22" s="94"/>
      <c r="X22" s="95">
        <f>SUM(X15:X21)</f>
        <v>83.5</v>
      </c>
      <c r="Y22" s="96">
        <f>SUM(Y15:Y21)</f>
        <v>175.35</v>
      </c>
      <c r="AA22" s="119"/>
      <c r="AB22" s="120"/>
      <c r="AC22" s="121"/>
      <c r="AD22" s="122"/>
      <c r="AE22" s="107"/>
      <c r="AF22" s="107"/>
      <c r="AG22" s="107"/>
      <c r="AH22" s="107"/>
    </row>
    <row r="23" spans="1:34" ht="17.25" customHeight="1">
      <c r="A23" s="488" t="str">
        <f>$AD28</f>
        <v>薑絲炒小白菜</v>
      </c>
      <c r="B23" s="123" t="s">
        <v>90</v>
      </c>
      <c r="C23" s="73" t="s">
        <v>91</v>
      </c>
      <c r="D23" s="124">
        <v>71.2</v>
      </c>
      <c r="E23" s="125">
        <f>D23*$E$3/1000</f>
        <v>149.52</v>
      </c>
      <c r="F23" s="491" t="str">
        <f>$AD30</f>
        <v>蒜香大陸A菜</v>
      </c>
      <c r="G23" s="72" t="s">
        <v>92</v>
      </c>
      <c r="H23" s="73" t="s">
        <v>93</v>
      </c>
      <c r="I23" s="124">
        <v>71.5</v>
      </c>
      <c r="J23" s="55">
        <f>I23*$J$3/1000</f>
        <v>150.15</v>
      </c>
      <c r="K23" s="491" t="str">
        <f>$AD32</f>
        <v>炒小松菜</v>
      </c>
      <c r="L23" s="123" t="s">
        <v>94</v>
      </c>
      <c r="M23" s="73" t="s">
        <v>91</v>
      </c>
      <c r="N23" s="124">
        <v>71.5</v>
      </c>
      <c r="O23" s="55">
        <f>N23*$O$3/1000</f>
        <v>150.15</v>
      </c>
      <c r="P23" s="491" t="str">
        <f>$AD34</f>
        <v>清燙荷葉白菜</v>
      </c>
      <c r="Q23" s="126" t="s">
        <v>95</v>
      </c>
      <c r="R23" s="73" t="s">
        <v>93</v>
      </c>
      <c r="S23" s="124">
        <v>74</v>
      </c>
      <c r="T23" s="54">
        <f>S23*$T$3/1000</f>
        <v>155.4</v>
      </c>
      <c r="U23" s="491" t="str">
        <f>$AD36</f>
        <v>炒青江菜</v>
      </c>
      <c r="V23" s="126" t="s">
        <v>96</v>
      </c>
      <c r="W23" s="73" t="s">
        <v>93</v>
      </c>
      <c r="X23" s="124">
        <v>74</v>
      </c>
      <c r="Y23" s="127">
        <f>X23*$Y$3/1000</f>
        <v>155.4</v>
      </c>
      <c r="AA23" s="119"/>
      <c r="AB23" s="120"/>
      <c r="AC23" s="121"/>
      <c r="AD23" s="122"/>
      <c r="AE23" s="107"/>
      <c r="AF23" s="107"/>
      <c r="AG23" s="107"/>
      <c r="AH23" s="107"/>
    </row>
    <row r="24" spans="1:34" ht="17.25" customHeight="1">
      <c r="A24" s="489"/>
      <c r="B24" s="72" t="s">
        <v>82</v>
      </c>
      <c r="C24" s="73" t="s">
        <v>43</v>
      </c>
      <c r="D24" s="97">
        <v>0.5</v>
      </c>
      <c r="E24" s="125">
        <v>2</v>
      </c>
      <c r="F24" s="492"/>
      <c r="G24" s="72" t="s">
        <v>55</v>
      </c>
      <c r="H24" s="73" t="s">
        <v>43</v>
      </c>
      <c r="I24" s="97">
        <v>1.5</v>
      </c>
      <c r="J24" s="55">
        <f>I24*$J$3/1000</f>
        <v>3.15</v>
      </c>
      <c r="K24" s="492"/>
      <c r="L24" s="72" t="s">
        <v>55</v>
      </c>
      <c r="M24" s="73" t="s">
        <v>43</v>
      </c>
      <c r="N24" s="97">
        <v>1</v>
      </c>
      <c r="O24" s="55">
        <f>N24*$O$3/1000</f>
        <v>2.1</v>
      </c>
      <c r="P24" s="492"/>
      <c r="Q24" s="72" t="s">
        <v>82</v>
      </c>
      <c r="R24" s="73" t="s">
        <v>43</v>
      </c>
      <c r="S24" s="97">
        <v>1.5</v>
      </c>
      <c r="T24" s="125">
        <f>S24*$T$3/1000</f>
        <v>3.15</v>
      </c>
      <c r="U24" s="492"/>
      <c r="V24" s="72" t="s">
        <v>55</v>
      </c>
      <c r="W24" s="73" t="s">
        <v>43</v>
      </c>
      <c r="X24" s="97">
        <v>0.5</v>
      </c>
      <c r="Y24" s="56">
        <f>X24*$T$3/1000</f>
        <v>1.05</v>
      </c>
      <c r="AA24" s="119"/>
      <c r="AB24" s="120"/>
      <c r="AC24" s="121"/>
      <c r="AD24" s="122"/>
      <c r="AE24" s="107"/>
      <c r="AF24" s="107"/>
      <c r="AG24" s="107"/>
      <c r="AH24" s="107"/>
    </row>
    <row r="25" spans="1:34" ht="17.25" customHeight="1" thickBot="1">
      <c r="A25" s="489"/>
      <c r="B25" s="84"/>
      <c r="C25" s="68"/>
      <c r="D25" s="97"/>
      <c r="E25" s="125"/>
      <c r="F25" s="492"/>
      <c r="G25" s="72"/>
      <c r="H25" s="73"/>
      <c r="I25" s="47"/>
      <c r="J25" s="55"/>
      <c r="K25" s="492"/>
      <c r="L25" s="128"/>
      <c r="M25" s="129"/>
      <c r="N25" s="130"/>
      <c r="O25" s="55">
        <f>N25*$O$3/1000</f>
        <v>0</v>
      </c>
      <c r="P25" s="492"/>
      <c r="Q25" s="72"/>
      <c r="R25" s="73"/>
      <c r="S25" s="47"/>
      <c r="T25" s="131"/>
      <c r="U25" s="492"/>
      <c r="V25" s="132"/>
      <c r="W25" s="133"/>
      <c r="X25" s="97"/>
      <c r="Y25" s="56"/>
      <c r="AA25" s="119"/>
      <c r="AB25" s="120"/>
      <c r="AC25" s="134"/>
      <c r="AD25" s="135"/>
      <c r="AE25" s="107"/>
      <c r="AF25" s="107"/>
      <c r="AG25" s="107"/>
      <c r="AH25" s="107"/>
    </row>
    <row r="26" spans="1:34" ht="17.25" customHeight="1">
      <c r="A26" s="489"/>
      <c r="B26" s="84"/>
      <c r="C26" s="68"/>
      <c r="D26" s="97"/>
      <c r="E26" s="136"/>
      <c r="F26" s="492"/>
      <c r="G26" s="72" t="s">
        <v>97</v>
      </c>
      <c r="H26" s="73"/>
      <c r="I26" s="47"/>
      <c r="J26" s="137"/>
      <c r="K26" s="492"/>
      <c r="L26" s="138" t="s">
        <v>98</v>
      </c>
      <c r="M26" s="139" t="s">
        <v>99</v>
      </c>
      <c r="N26" s="140">
        <v>19</v>
      </c>
      <c r="O26" s="141">
        <v>40</v>
      </c>
      <c r="P26" s="492"/>
      <c r="Q26" s="72"/>
      <c r="R26" s="73"/>
      <c r="S26" s="47"/>
      <c r="T26" s="142"/>
      <c r="U26" s="492"/>
      <c r="V26" s="132"/>
      <c r="W26" s="133"/>
      <c r="X26" s="97"/>
      <c r="Y26" s="143"/>
      <c r="AA26" s="119"/>
      <c r="AB26" s="144"/>
      <c r="AC26" s="145"/>
      <c r="AD26" s="146"/>
      <c r="AE26" s="107"/>
      <c r="AF26" s="107"/>
      <c r="AG26" s="107"/>
      <c r="AH26" s="107"/>
    </row>
    <row r="27" spans="1:34" ht="17.25" customHeight="1" thickBot="1">
      <c r="A27" s="489"/>
      <c r="B27" s="72"/>
      <c r="C27" s="73"/>
      <c r="D27" s="97"/>
      <c r="E27" s="142"/>
      <c r="F27" s="492"/>
      <c r="G27" s="72"/>
      <c r="H27" s="73"/>
      <c r="I27" s="47"/>
      <c r="J27" s="55"/>
      <c r="K27" s="492"/>
      <c r="L27" s="147" t="s">
        <v>100</v>
      </c>
      <c r="M27" s="148" t="s">
        <v>101</v>
      </c>
      <c r="N27" s="149"/>
      <c r="O27" s="150">
        <v>1</v>
      </c>
      <c r="P27" s="492"/>
      <c r="Q27" s="72" t="s">
        <v>97</v>
      </c>
      <c r="R27" s="73"/>
      <c r="S27" s="47"/>
      <c r="T27" s="142"/>
      <c r="U27" s="492"/>
      <c r="V27" s="132"/>
      <c r="W27" s="133"/>
      <c r="X27" s="97"/>
      <c r="Y27" s="143"/>
      <c r="AA27" s="119"/>
      <c r="AB27" s="151"/>
      <c r="AC27" s="152"/>
      <c r="AD27" s="146"/>
      <c r="AE27" s="107"/>
      <c r="AF27" s="107"/>
      <c r="AG27" s="107"/>
      <c r="AH27" s="107"/>
    </row>
    <row r="28" spans="1:38" ht="17.25" customHeight="1">
      <c r="A28" s="490"/>
      <c r="B28" s="89" t="s">
        <v>59</v>
      </c>
      <c r="C28" s="94"/>
      <c r="D28" s="95">
        <f>SUM(D23:D27)</f>
        <v>71.7</v>
      </c>
      <c r="E28" s="92">
        <f>SUM(E23:E27)</f>
        <v>151.52</v>
      </c>
      <c r="F28" s="493"/>
      <c r="G28" s="89" t="s">
        <v>59</v>
      </c>
      <c r="H28" s="94"/>
      <c r="I28" s="95">
        <f>SUM(I23:I27)</f>
        <v>73</v>
      </c>
      <c r="J28" s="95">
        <f>SUM(J23:J27)</f>
        <v>153.3</v>
      </c>
      <c r="K28" s="493"/>
      <c r="L28" s="89" t="s">
        <v>59</v>
      </c>
      <c r="M28" s="94"/>
      <c r="N28" s="95">
        <f>SUM(N23:N27)</f>
        <v>91.5</v>
      </c>
      <c r="O28" s="95">
        <f>SUM(O23:O27)</f>
        <v>193.25</v>
      </c>
      <c r="P28" s="493"/>
      <c r="Q28" s="89" t="s">
        <v>59</v>
      </c>
      <c r="R28" s="94"/>
      <c r="S28" s="95">
        <f>SUM(S23:S27)</f>
        <v>75.5</v>
      </c>
      <c r="T28" s="92">
        <f>SUM(T23:T27)</f>
        <v>158.55</v>
      </c>
      <c r="U28" s="493"/>
      <c r="V28" s="153" t="s">
        <v>59</v>
      </c>
      <c r="W28" s="94"/>
      <c r="X28" s="95">
        <f>SUM(X21:X28)</f>
        <v>0</v>
      </c>
      <c r="Y28" s="96">
        <f>SUM(Y23:Y27)</f>
        <v>156.45000000000002</v>
      </c>
      <c r="AA28" s="154" t="s">
        <v>102</v>
      </c>
      <c r="AB28" s="155" t="s">
        <v>103</v>
      </c>
      <c r="AC28" s="154" t="s">
        <v>104</v>
      </c>
      <c r="AD28" s="156" t="s">
        <v>105</v>
      </c>
      <c r="AE28" s="156" t="s">
        <v>106</v>
      </c>
      <c r="AF28" s="157" t="s">
        <v>107</v>
      </c>
      <c r="AG28" s="158">
        <v>4.5</v>
      </c>
      <c r="AH28" s="158">
        <v>2</v>
      </c>
      <c r="AI28" s="158">
        <v>2</v>
      </c>
      <c r="AJ28" s="158">
        <v>2.8</v>
      </c>
      <c r="AK28" s="158">
        <v>1</v>
      </c>
      <c r="AL28" s="1">
        <f>AG28*70+AH28*83+AI28*25+AJ28*45+AK28*60</f>
        <v>717</v>
      </c>
    </row>
    <row r="29" spans="1:38" ht="17.25" customHeight="1" thickBot="1">
      <c r="A29" s="473" t="str">
        <f>$AE28</f>
        <v>味噌蘿蔔湯</v>
      </c>
      <c r="B29" s="64" t="s">
        <v>108</v>
      </c>
      <c r="C29" s="65" t="s">
        <v>109</v>
      </c>
      <c r="D29" s="97">
        <v>4</v>
      </c>
      <c r="E29" s="69">
        <f>D29*$E$3/1000</f>
        <v>8.4</v>
      </c>
      <c r="F29" s="475" t="str">
        <f>$AE30</f>
        <v>黃瓜金菇湯</v>
      </c>
      <c r="G29" s="64" t="s">
        <v>110</v>
      </c>
      <c r="H29" s="159" t="s">
        <v>17</v>
      </c>
      <c r="I29" s="160">
        <v>28.5</v>
      </c>
      <c r="J29" s="70">
        <f>I29*$J$3/1000</f>
        <v>59.85</v>
      </c>
      <c r="K29" s="475" t="str">
        <f>$AE32</f>
        <v>鹹鳳梨雞湯</v>
      </c>
      <c r="L29" s="64" t="s">
        <v>111</v>
      </c>
      <c r="M29" s="161" t="s">
        <v>52</v>
      </c>
      <c r="N29" s="162">
        <v>1.5</v>
      </c>
      <c r="O29" s="163">
        <f>N29*$O$3/1000</f>
        <v>3.15</v>
      </c>
      <c r="P29" s="475" t="str">
        <f>$AE34</f>
        <v>蓮藕大骨湯</v>
      </c>
      <c r="Q29" s="164" t="s">
        <v>112</v>
      </c>
      <c r="R29" s="73" t="s">
        <v>113</v>
      </c>
      <c r="S29" s="160">
        <v>20</v>
      </c>
      <c r="T29" s="55">
        <f>S29*$T$3/1000</f>
        <v>42</v>
      </c>
      <c r="U29" s="475" t="str">
        <f>$AE36</f>
        <v>蜂蜜山粉圓</v>
      </c>
      <c r="V29" s="64" t="s">
        <v>114</v>
      </c>
      <c r="W29" s="65" t="s">
        <v>52</v>
      </c>
      <c r="X29" s="97">
        <v>4.2</v>
      </c>
      <c r="Y29" s="165">
        <f>X29*$Y$3/3000</f>
        <v>2.94</v>
      </c>
      <c r="AA29" s="166" t="s">
        <v>115</v>
      </c>
      <c r="AB29" s="167" t="s">
        <v>116</v>
      </c>
      <c r="AC29" s="168" t="s">
        <v>117</v>
      </c>
      <c r="AD29" s="168"/>
      <c r="AE29" s="168" t="s">
        <v>118</v>
      </c>
      <c r="AF29" s="169"/>
      <c r="AG29" s="170"/>
      <c r="AH29" s="171"/>
      <c r="AI29" s="171"/>
      <c r="AJ29" s="171"/>
      <c r="AK29" s="171"/>
      <c r="AL29" s="4"/>
    </row>
    <row r="30" spans="1:38" ht="17.25" customHeight="1">
      <c r="A30" s="473"/>
      <c r="B30" s="84" t="s">
        <v>119</v>
      </c>
      <c r="C30" s="68" t="s">
        <v>120</v>
      </c>
      <c r="D30" s="97">
        <v>28.5</v>
      </c>
      <c r="E30" s="69">
        <f>D30*$E$3/1000</f>
        <v>59.85</v>
      </c>
      <c r="F30" s="475"/>
      <c r="G30" s="64" t="s">
        <v>121</v>
      </c>
      <c r="H30" s="65" t="s">
        <v>122</v>
      </c>
      <c r="I30" s="172">
        <v>4.3</v>
      </c>
      <c r="J30" s="70">
        <f>I30*$J$3/1000</f>
        <v>9.03</v>
      </c>
      <c r="K30" s="475"/>
      <c r="L30" s="64" t="s">
        <v>123</v>
      </c>
      <c r="M30" s="161" t="s">
        <v>120</v>
      </c>
      <c r="N30" s="162">
        <v>25</v>
      </c>
      <c r="O30" s="55">
        <f>N30*$O$3/1000</f>
        <v>52.5</v>
      </c>
      <c r="P30" s="475"/>
      <c r="Q30" s="101" t="s">
        <v>124</v>
      </c>
      <c r="R30" s="65" t="s">
        <v>125</v>
      </c>
      <c r="S30" s="172">
        <v>5.8</v>
      </c>
      <c r="T30" s="55">
        <f>S30*$T$3/1000</f>
        <v>12.18</v>
      </c>
      <c r="U30" s="475"/>
      <c r="V30" s="64" t="s">
        <v>126</v>
      </c>
      <c r="W30" s="65" t="s">
        <v>127</v>
      </c>
      <c r="X30" s="97">
        <v>4.5</v>
      </c>
      <c r="Y30" s="56">
        <f>X30*$Y$3/1000</f>
        <v>9.45</v>
      </c>
      <c r="AA30" s="173" t="s">
        <v>128</v>
      </c>
      <c r="AB30" s="13" t="s">
        <v>129</v>
      </c>
      <c r="AC30" s="14" t="s">
        <v>130</v>
      </c>
      <c r="AD30" s="156" t="s">
        <v>131</v>
      </c>
      <c r="AE30" s="8" t="s">
        <v>132</v>
      </c>
      <c r="AF30" s="174"/>
      <c r="AG30" s="484">
        <v>4.7</v>
      </c>
      <c r="AH30" s="483">
        <v>2.2</v>
      </c>
      <c r="AI30" s="483">
        <v>1.8</v>
      </c>
      <c r="AJ30" s="483">
        <v>2.7</v>
      </c>
      <c r="AK30" s="175"/>
      <c r="AL30" s="3">
        <f>AG30*70+AH30*83+AI30*25+AJ30*45+AK30*60</f>
        <v>678.1</v>
      </c>
    </row>
    <row r="31" spans="1:38" ht="17.25" customHeight="1">
      <c r="A31" s="473"/>
      <c r="B31" s="64" t="s">
        <v>133</v>
      </c>
      <c r="C31" s="65" t="s">
        <v>134</v>
      </c>
      <c r="D31" s="176">
        <v>0.5</v>
      </c>
      <c r="E31" s="69">
        <f>D31*$E$3/1000</f>
        <v>1.05</v>
      </c>
      <c r="F31" s="475"/>
      <c r="G31" s="113" t="s">
        <v>135</v>
      </c>
      <c r="H31" s="177" t="s">
        <v>136</v>
      </c>
      <c r="I31" s="178">
        <v>3</v>
      </c>
      <c r="J31" s="70">
        <f>I31*$J$3/1000</f>
        <v>6.3</v>
      </c>
      <c r="K31" s="475"/>
      <c r="L31" s="64" t="s">
        <v>137</v>
      </c>
      <c r="M31" s="161" t="s">
        <v>138</v>
      </c>
      <c r="N31" s="162">
        <v>8.5</v>
      </c>
      <c r="O31" s="55">
        <f>N31*$O$3/1000</f>
        <v>17.85</v>
      </c>
      <c r="P31" s="475"/>
      <c r="Q31" s="179" t="s">
        <v>139</v>
      </c>
      <c r="R31" s="180" t="s">
        <v>134</v>
      </c>
      <c r="S31" s="181">
        <v>0.7</v>
      </c>
      <c r="T31" s="55">
        <f>S31*$T$3/1000</f>
        <v>1.47</v>
      </c>
      <c r="U31" s="475"/>
      <c r="V31" s="64" t="s">
        <v>140</v>
      </c>
      <c r="W31" s="65" t="s">
        <v>141</v>
      </c>
      <c r="X31" s="97">
        <v>1</v>
      </c>
      <c r="Y31" s="56" t="s">
        <v>142</v>
      </c>
      <c r="AA31" s="182" t="s">
        <v>143</v>
      </c>
      <c r="AB31" s="183" t="s">
        <v>144</v>
      </c>
      <c r="AC31" s="24" t="s">
        <v>145</v>
      </c>
      <c r="AD31" s="183" t="s">
        <v>146</v>
      </c>
      <c r="AE31" s="23" t="s">
        <v>147</v>
      </c>
      <c r="AF31" s="184"/>
      <c r="AG31" s="478"/>
      <c r="AH31" s="477"/>
      <c r="AI31" s="477"/>
      <c r="AJ31" s="477"/>
      <c r="AK31" s="185"/>
      <c r="AL31" s="19"/>
    </row>
    <row r="32" spans="1:38" ht="17.25" customHeight="1">
      <c r="A32" s="473"/>
      <c r="B32" s="64" t="s">
        <v>148</v>
      </c>
      <c r="C32" s="65" t="s">
        <v>149</v>
      </c>
      <c r="D32" s="176">
        <v>5</v>
      </c>
      <c r="E32" s="69" t="s">
        <v>150</v>
      </c>
      <c r="F32" s="475"/>
      <c r="G32" s="72" t="s">
        <v>133</v>
      </c>
      <c r="H32" s="73" t="s">
        <v>134</v>
      </c>
      <c r="I32" s="97">
        <v>1</v>
      </c>
      <c r="J32" s="186">
        <v>0.5</v>
      </c>
      <c r="K32" s="475"/>
      <c r="L32" s="64" t="s">
        <v>133</v>
      </c>
      <c r="M32" s="73" t="s">
        <v>134</v>
      </c>
      <c r="N32" s="187">
        <v>0.5</v>
      </c>
      <c r="O32" s="55">
        <f>N32*$O$3/1000</f>
        <v>1.05</v>
      </c>
      <c r="P32" s="475"/>
      <c r="Q32" s="179"/>
      <c r="R32" s="180"/>
      <c r="S32" s="181"/>
      <c r="T32" s="55"/>
      <c r="U32" s="475"/>
      <c r="V32" s="64"/>
      <c r="W32" s="65"/>
      <c r="X32" s="97"/>
      <c r="Y32" s="56">
        <f>X32*$Y$3/1000</f>
        <v>0</v>
      </c>
      <c r="AA32" s="156" t="s">
        <v>151</v>
      </c>
      <c r="AB32" s="10" t="s">
        <v>152</v>
      </c>
      <c r="AC32" s="14" t="s">
        <v>153</v>
      </c>
      <c r="AD32" s="156" t="s">
        <v>154</v>
      </c>
      <c r="AE32" s="8" t="s">
        <v>155</v>
      </c>
      <c r="AF32" s="174" t="s">
        <v>156</v>
      </c>
      <c r="AG32" s="478">
        <v>4.6</v>
      </c>
      <c r="AH32" s="477">
        <v>2</v>
      </c>
      <c r="AI32" s="477">
        <v>2.5</v>
      </c>
      <c r="AJ32" s="477">
        <v>2.7</v>
      </c>
      <c r="AK32" s="175"/>
      <c r="AL32" s="3">
        <f>AG32*70+AH32*83+AI32*25+AJ32*45+AK32*60</f>
        <v>672</v>
      </c>
    </row>
    <row r="33" spans="1:38" ht="17.25" customHeight="1">
      <c r="A33" s="473"/>
      <c r="B33" s="64"/>
      <c r="C33" s="65"/>
      <c r="D33" s="176"/>
      <c r="E33" s="69"/>
      <c r="F33" s="475"/>
      <c r="G33" s="188" t="s">
        <v>157</v>
      </c>
      <c r="H33" s="159" t="s">
        <v>158</v>
      </c>
      <c r="I33" s="160">
        <v>1</v>
      </c>
      <c r="J33" s="70" t="s">
        <v>159</v>
      </c>
      <c r="K33" s="475"/>
      <c r="L33" s="64"/>
      <c r="M33" s="65"/>
      <c r="N33" s="187"/>
      <c r="O33" s="55"/>
      <c r="P33" s="475"/>
      <c r="Q33" s="179"/>
      <c r="R33" s="180"/>
      <c r="S33" s="181"/>
      <c r="T33" s="55"/>
      <c r="U33" s="475"/>
      <c r="V33" s="64"/>
      <c r="W33" s="65"/>
      <c r="X33" s="97"/>
      <c r="Y33" s="56">
        <f>X33*$Y$3/1000</f>
        <v>0</v>
      </c>
      <c r="AA33" s="189"/>
      <c r="AB33" s="190" t="s">
        <v>160</v>
      </c>
      <c r="AC33" s="24" t="s">
        <v>161</v>
      </c>
      <c r="AD33" s="190" t="s">
        <v>162</v>
      </c>
      <c r="AE33" s="23" t="s">
        <v>163</v>
      </c>
      <c r="AF33" s="184"/>
      <c r="AG33" s="478"/>
      <c r="AH33" s="477"/>
      <c r="AI33" s="477"/>
      <c r="AJ33" s="477"/>
      <c r="AK33" s="185"/>
      <c r="AL33" s="19"/>
    </row>
    <row r="34" spans="1:38" ht="17.25" customHeight="1">
      <c r="A34" s="473"/>
      <c r="B34" s="191"/>
      <c r="C34" s="192"/>
      <c r="D34" s="193"/>
      <c r="E34" s="194"/>
      <c r="F34" s="475"/>
      <c r="G34" s="195"/>
      <c r="H34" s="196"/>
      <c r="I34" s="181"/>
      <c r="J34" s="70"/>
      <c r="K34" s="475"/>
      <c r="L34" s="197"/>
      <c r="M34" s="198"/>
      <c r="N34" s="75"/>
      <c r="O34" s="55"/>
      <c r="P34" s="475"/>
      <c r="Q34" s="179"/>
      <c r="R34" s="180"/>
      <c r="S34" s="181"/>
      <c r="T34" s="55"/>
      <c r="U34" s="475"/>
      <c r="V34" s="72"/>
      <c r="W34" s="73"/>
      <c r="X34" s="75"/>
      <c r="Y34" s="56">
        <f>X34*$Y$3/1000</f>
        <v>0</v>
      </c>
      <c r="AA34" s="173" t="s">
        <v>164</v>
      </c>
      <c r="AB34" s="11" t="s">
        <v>165</v>
      </c>
      <c r="AC34" s="18" t="s">
        <v>166</v>
      </c>
      <c r="AD34" s="173" t="s">
        <v>167</v>
      </c>
      <c r="AE34" s="8" t="s">
        <v>168</v>
      </c>
      <c r="AF34" s="199" t="s">
        <v>169</v>
      </c>
      <c r="AG34" s="485">
        <v>4.7</v>
      </c>
      <c r="AH34" s="471">
        <v>2.2</v>
      </c>
      <c r="AI34" s="472">
        <v>2.1</v>
      </c>
      <c r="AJ34" s="472">
        <v>2.6</v>
      </c>
      <c r="AK34" s="200">
        <v>1</v>
      </c>
      <c r="AL34" s="6">
        <f>AG34*70+AH34*83+AI34*25+AJ34*45+AK34*60</f>
        <v>741.1</v>
      </c>
    </row>
    <row r="35" spans="1:38" ht="17.25" customHeight="1">
      <c r="A35" s="473"/>
      <c r="B35" s="201"/>
      <c r="C35" s="202"/>
      <c r="D35" s="203"/>
      <c r="E35" s="125"/>
      <c r="F35" s="475"/>
      <c r="G35" s="195"/>
      <c r="H35" s="198"/>
      <c r="I35" s="75"/>
      <c r="J35" s="125"/>
      <c r="K35" s="475"/>
      <c r="L35" s="201"/>
      <c r="M35" s="202"/>
      <c r="N35" s="203"/>
      <c r="O35" s="55"/>
      <c r="P35" s="475"/>
      <c r="Q35" s="195"/>
      <c r="R35" s="198"/>
      <c r="S35" s="75"/>
      <c r="T35" s="55"/>
      <c r="U35" s="475"/>
      <c r="V35" s="195"/>
      <c r="W35" s="198"/>
      <c r="X35" s="195"/>
      <c r="Y35" s="56"/>
      <c r="AA35" s="182" t="s">
        <v>143</v>
      </c>
      <c r="AB35" s="15" t="s">
        <v>170</v>
      </c>
      <c r="AC35" s="20" t="s">
        <v>171</v>
      </c>
      <c r="AD35" s="189" t="s">
        <v>172</v>
      </c>
      <c r="AE35" s="189" t="s">
        <v>173</v>
      </c>
      <c r="AF35" s="204"/>
      <c r="AG35" s="478"/>
      <c r="AH35" s="472"/>
      <c r="AI35" s="477"/>
      <c r="AJ35" s="477"/>
      <c r="AK35" s="205"/>
      <c r="AL35" s="19"/>
    </row>
    <row r="36" spans="1:38" ht="17.25" customHeight="1">
      <c r="A36" s="473"/>
      <c r="B36" s="206"/>
      <c r="C36" s="198"/>
      <c r="D36" s="75"/>
      <c r="E36" s="125"/>
      <c r="F36" s="475"/>
      <c r="G36" s="206"/>
      <c r="H36" s="198"/>
      <c r="I36" s="75"/>
      <c r="J36" s="55"/>
      <c r="K36" s="475"/>
      <c r="L36" s="206"/>
      <c r="M36" s="198"/>
      <c r="N36" s="75"/>
      <c r="O36" s="55"/>
      <c r="P36" s="475"/>
      <c r="Q36" s="206"/>
      <c r="R36" s="198"/>
      <c r="S36" s="75"/>
      <c r="T36" s="55"/>
      <c r="U36" s="475"/>
      <c r="V36" s="75"/>
      <c r="W36" s="198"/>
      <c r="X36" s="75"/>
      <c r="Y36" s="56"/>
      <c r="AA36" s="207" t="s">
        <v>174</v>
      </c>
      <c r="AB36" s="29" t="s">
        <v>175</v>
      </c>
      <c r="AC36" s="30" t="s">
        <v>176</v>
      </c>
      <c r="AD36" s="207" t="s">
        <v>177</v>
      </c>
      <c r="AE36" s="30" t="s">
        <v>178</v>
      </c>
      <c r="AF36" s="174" t="s">
        <v>179</v>
      </c>
      <c r="AG36" s="478">
        <v>4.5</v>
      </c>
      <c r="AH36" s="480">
        <v>2</v>
      </c>
      <c r="AI36" s="480">
        <v>2.3</v>
      </c>
      <c r="AJ36" s="477">
        <v>2.4</v>
      </c>
      <c r="AK36" s="175">
        <v>1</v>
      </c>
      <c r="AL36" s="3">
        <f>AG36*70+AH36*83+AI36*25+AJ36*45+AK36*120</f>
        <v>766.5</v>
      </c>
    </row>
    <row r="37" spans="1:38" ht="17.25" customHeight="1" thickBot="1">
      <c r="A37" s="474"/>
      <c r="B37" s="208" t="s">
        <v>180</v>
      </c>
      <c r="C37" s="209"/>
      <c r="D37" s="210">
        <f>SUM(D29:D36)</f>
        <v>38</v>
      </c>
      <c r="E37" s="211">
        <f>SUM(E29:E36)</f>
        <v>69.3</v>
      </c>
      <c r="F37" s="476"/>
      <c r="G37" s="208" t="s">
        <v>180</v>
      </c>
      <c r="H37" s="209"/>
      <c r="I37" s="210">
        <f>SUM(I29:I36)</f>
        <v>37.8</v>
      </c>
      <c r="J37" s="210">
        <f>SUM(J29:J36)</f>
        <v>75.67999999999999</v>
      </c>
      <c r="K37" s="476"/>
      <c r="L37" s="208" t="s">
        <v>180</v>
      </c>
      <c r="M37" s="209"/>
      <c r="N37" s="210">
        <f>SUM(N29:N36)</f>
        <v>35.5</v>
      </c>
      <c r="O37" s="210">
        <f>SUM(O29:O36)</f>
        <v>74.55</v>
      </c>
      <c r="P37" s="476"/>
      <c r="Q37" s="208" t="s">
        <v>180</v>
      </c>
      <c r="R37" s="209"/>
      <c r="S37" s="210">
        <f>SUM(S29:S36)</f>
        <v>26.5</v>
      </c>
      <c r="T37" s="210">
        <f>SUM(T29:T36)</f>
        <v>55.65</v>
      </c>
      <c r="U37" s="476"/>
      <c r="V37" s="208" t="s">
        <v>180</v>
      </c>
      <c r="W37" s="209"/>
      <c r="X37" s="210">
        <f>SUM(X29:X37)</f>
        <v>0</v>
      </c>
      <c r="Y37" s="212">
        <f>SUM(Y29:Y36)</f>
        <v>12.389999999999999</v>
      </c>
      <c r="AA37" s="213" t="s">
        <v>181</v>
      </c>
      <c r="AB37" s="31" t="s">
        <v>182</v>
      </c>
      <c r="AC37" s="32" t="s">
        <v>183</v>
      </c>
      <c r="AD37" s="213" t="s">
        <v>184</v>
      </c>
      <c r="AE37" s="32" t="s">
        <v>185</v>
      </c>
      <c r="AF37" s="214"/>
      <c r="AG37" s="479"/>
      <c r="AH37" s="481"/>
      <c r="AI37" s="481"/>
      <c r="AJ37" s="482"/>
      <c r="AK37" s="215"/>
      <c r="AL37" s="22"/>
    </row>
    <row r="38" spans="1:35" ht="17.25" customHeight="1" thickBot="1">
      <c r="A38" s="216"/>
      <c r="B38" s="217" t="s">
        <v>186</v>
      </c>
      <c r="C38" s="218" t="s">
        <v>187</v>
      </c>
      <c r="D38" s="217"/>
      <c r="E38" s="219">
        <v>2090</v>
      </c>
      <c r="F38" s="220"/>
      <c r="G38" s="217"/>
      <c r="H38" s="218"/>
      <c r="I38" s="217"/>
      <c r="J38" s="221"/>
      <c r="K38" s="222"/>
      <c r="L38" s="217"/>
      <c r="M38" s="218"/>
      <c r="N38" s="217"/>
      <c r="O38" s="223"/>
      <c r="P38" s="222"/>
      <c r="Q38" s="217" t="s">
        <v>169</v>
      </c>
      <c r="R38" s="218"/>
      <c r="S38" s="217"/>
      <c r="T38" s="219">
        <v>2090</v>
      </c>
      <c r="U38" s="217"/>
      <c r="V38" s="217" t="s">
        <v>188</v>
      </c>
      <c r="W38" s="218"/>
      <c r="X38" s="217"/>
      <c r="Y38" s="224">
        <v>2070</v>
      </c>
      <c r="AC38" s="225"/>
      <c r="AD38" s="225"/>
      <c r="AE38" s="225"/>
      <c r="AF38" s="225"/>
      <c r="AG38" s="225"/>
      <c r="AH38" s="225"/>
      <c r="AI38" s="225"/>
    </row>
    <row r="39" spans="1:35" s="229" customFormat="1" ht="18.75" customHeight="1" outlineLevel="1">
      <c r="A39" s="465" t="s">
        <v>189</v>
      </c>
      <c r="B39" s="226" t="s">
        <v>190</v>
      </c>
      <c r="C39" s="227"/>
      <c r="D39" s="226"/>
      <c r="E39" s="228">
        <f>$AG$28</f>
        <v>4.5</v>
      </c>
      <c r="F39" s="468" t="s">
        <v>189</v>
      </c>
      <c r="G39" s="226" t="s">
        <v>191</v>
      </c>
      <c r="H39" s="227"/>
      <c r="I39" s="226"/>
      <c r="J39" s="228">
        <f>$AG$30</f>
        <v>4.7</v>
      </c>
      <c r="K39" s="468" t="s">
        <v>192</v>
      </c>
      <c r="L39" s="226" t="s">
        <v>193</v>
      </c>
      <c r="M39" s="227"/>
      <c r="N39" s="226"/>
      <c r="O39" s="228">
        <f>$AG$32</f>
        <v>4.6</v>
      </c>
      <c r="P39" s="468" t="s">
        <v>194</v>
      </c>
      <c r="Q39" s="226" t="s">
        <v>190</v>
      </c>
      <c r="R39" s="227"/>
      <c r="S39" s="226"/>
      <c r="T39" s="228">
        <f>$AG$34</f>
        <v>4.7</v>
      </c>
      <c r="U39" s="468" t="s">
        <v>194</v>
      </c>
      <c r="V39" s="226" t="s">
        <v>190</v>
      </c>
      <c r="W39" s="227"/>
      <c r="X39" s="226"/>
      <c r="Y39" s="228">
        <f>$AG$36</f>
        <v>4.5</v>
      </c>
      <c r="AC39" s="225"/>
      <c r="AD39" s="225"/>
      <c r="AE39" s="225"/>
      <c r="AF39" s="225"/>
      <c r="AG39" s="230"/>
      <c r="AH39" s="230"/>
      <c r="AI39" s="225"/>
    </row>
    <row r="40" spans="1:35" s="229" customFormat="1" ht="18.75" outlineLevel="1">
      <c r="A40" s="466"/>
      <c r="B40" s="231" t="s">
        <v>195</v>
      </c>
      <c r="C40" s="232"/>
      <c r="D40" s="231"/>
      <c r="E40" s="228">
        <f>$AH$28</f>
        <v>2</v>
      </c>
      <c r="F40" s="469"/>
      <c r="G40" s="231" t="s">
        <v>195</v>
      </c>
      <c r="H40" s="232"/>
      <c r="I40" s="231"/>
      <c r="J40" s="228">
        <f>$AH$30</f>
        <v>2.2</v>
      </c>
      <c r="K40" s="469"/>
      <c r="L40" s="231" t="s">
        <v>196</v>
      </c>
      <c r="M40" s="232"/>
      <c r="N40" s="231"/>
      <c r="O40" s="228">
        <f>$AH$32</f>
        <v>2</v>
      </c>
      <c r="P40" s="469"/>
      <c r="Q40" s="231" t="s">
        <v>197</v>
      </c>
      <c r="R40" s="232"/>
      <c r="S40" s="231"/>
      <c r="T40" s="228">
        <f>$AH$34</f>
        <v>2.2</v>
      </c>
      <c r="U40" s="469"/>
      <c r="V40" s="231" t="s">
        <v>198</v>
      </c>
      <c r="W40" s="232"/>
      <c r="X40" s="231"/>
      <c r="Y40" s="228">
        <f>$AH$36</f>
        <v>2</v>
      </c>
      <c r="AC40" s="225"/>
      <c r="AD40" s="225"/>
      <c r="AE40" s="225"/>
      <c r="AF40" s="225"/>
      <c r="AG40" s="225"/>
      <c r="AH40" s="225"/>
      <c r="AI40" s="225"/>
    </row>
    <row r="41" spans="1:35" s="229" customFormat="1" ht="18.75" outlineLevel="1">
      <c r="A41" s="466"/>
      <c r="B41" s="231" t="s">
        <v>199</v>
      </c>
      <c r="C41" s="232"/>
      <c r="D41" s="231"/>
      <c r="E41" s="228">
        <f>$AI$28</f>
        <v>2</v>
      </c>
      <c r="F41" s="469"/>
      <c r="G41" s="231" t="s">
        <v>199</v>
      </c>
      <c r="H41" s="232"/>
      <c r="I41" s="231"/>
      <c r="J41" s="228">
        <f>$AI$30</f>
        <v>1.8</v>
      </c>
      <c r="K41" s="469"/>
      <c r="L41" s="231" t="s">
        <v>199</v>
      </c>
      <c r="M41" s="232"/>
      <c r="N41" s="231"/>
      <c r="O41" s="228">
        <f>$AI$32</f>
        <v>2.5</v>
      </c>
      <c r="P41" s="469"/>
      <c r="Q41" s="231" t="s">
        <v>199</v>
      </c>
      <c r="R41" s="232"/>
      <c r="S41" s="231"/>
      <c r="T41" s="228">
        <f>$AI$34</f>
        <v>2.1</v>
      </c>
      <c r="U41" s="469"/>
      <c r="V41" s="231" t="s">
        <v>199</v>
      </c>
      <c r="W41" s="232"/>
      <c r="X41" s="231"/>
      <c r="Y41" s="228">
        <f>$AI$36</f>
        <v>2.3</v>
      </c>
      <c r="AA41" s="512"/>
      <c r="AB41" s="233"/>
      <c r="AC41" s="234"/>
      <c r="AD41" s="235"/>
      <c r="AE41" s="225"/>
      <c r="AF41" s="225"/>
      <c r="AG41" s="225"/>
      <c r="AH41" s="225"/>
      <c r="AI41" s="225"/>
    </row>
    <row r="42" spans="1:35" s="229" customFormat="1" ht="18.75" outlineLevel="1">
      <c r="A42" s="466"/>
      <c r="B42" s="231" t="s">
        <v>200</v>
      </c>
      <c r="C42" s="232"/>
      <c r="D42" s="231"/>
      <c r="E42" s="228">
        <f>$AJ$28</f>
        <v>2.8</v>
      </c>
      <c r="F42" s="469"/>
      <c r="G42" s="231" t="s">
        <v>200</v>
      </c>
      <c r="H42" s="232"/>
      <c r="I42" s="231"/>
      <c r="J42" s="228">
        <f>$AJ$30</f>
        <v>2.7</v>
      </c>
      <c r="K42" s="469"/>
      <c r="L42" s="231" t="s">
        <v>201</v>
      </c>
      <c r="M42" s="232"/>
      <c r="N42" s="231"/>
      <c r="O42" s="228">
        <f>$AJ$32</f>
        <v>2.7</v>
      </c>
      <c r="P42" s="469"/>
      <c r="Q42" s="231" t="s">
        <v>201</v>
      </c>
      <c r="R42" s="232"/>
      <c r="S42" s="231"/>
      <c r="T42" s="228">
        <f>$AJ$34</f>
        <v>2.6</v>
      </c>
      <c r="U42" s="469"/>
      <c r="V42" s="231" t="s">
        <v>200</v>
      </c>
      <c r="W42" s="232"/>
      <c r="X42" s="231"/>
      <c r="Y42" s="228">
        <f>$AJ$36</f>
        <v>2.4</v>
      </c>
      <c r="AA42" s="512"/>
      <c r="AB42" s="236"/>
      <c r="AC42" s="237"/>
      <c r="AD42" s="235"/>
      <c r="AE42" s="225"/>
      <c r="AF42" s="225"/>
      <c r="AG42" s="225"/>
      <c r="AH42" s="225"/>
      <c r="AI42" s="225"/>
    </row>
    <row r="43" spans="1:35" s="229" customFormat="1" ht="18.75" outlineLevel="1">
      <c r="A43" s="466"/>
      <c r="B43" s="231" t="s">
        <v>202</v>
      </c>
      <c r="C43" s="232"/>
      <c r="D43" s="231"/>
      <c r="E43" s="228">
        <f>$AK$28</f>
        <v>1</v>
      </c>
      <c r="F43" s="469"/>
      <c r="G43" s="231" t="s">
        <v>202</v>
      </c>
      <c r="H43" s="232"/>
      <c r="I43" s="231"/>
      <c r="J43" s="228">
        <f>$AK$30</f>
        <v>0</v>
      </c>
      <c r="K43" s="469"/>
      <c r="L43" s="231" t="s">
        <v>202</v>
      </c>
      <c r="M43" s="232"/>
      <c r="N43" s="231"/>
      <c r="O43" s="228">
        <f>$AK$32</f>
        <v>0</v>
      </c>
      <c r="P43" s="469"/>
      <c r="Q43" s="231" t="s">
        <v>202</v>
      </c>
      <c r="R43" s="232"/>
      <c r="S43" s="231"/>
      <c r="T43" s="228">
        <f>$AK$34</f>
        <v>1</v>
      </c>
      <c r="U43" s="469"/>
      <c r="V43" s="231" t="s">
        <v>203</v>
      </c>
      <c r="W43" s="232"/>
      <c r="X43" s="231"/>
      <c r="Y43" s="228">
        <f>$AK$36</f>
        <v>1</v>
      </c>
      <c r="AA43" s="512"/>
      <c r="AB43" s="233"/>
      <c r="AC43" s="234"/>
      <c r="AD43" s="235"/>
      <c r="AE43" s="225"/>
      <c r="AF43" s="225"/>
      <c r="AG43" s="225"/>
      <c r="AH43" s="225"/>
      <c r="AI43" s="225"/>
    </row>
    <row r="44" spans="1:35" s="229" customFormat="1" ht="19.5" outlineLevel="1" thickBot="1">
      <c r="A44" s="467"/>
      <c r="B44" s="238" t="s">
        <v>204</v>
      </c>
      <c r="C44" s="239"/>
      <c r="D44" s="238"/>
      <c r="E44" s="240">
        <f>E39*70+E41*25+E43*60+E40*83+E42*45</f>
        <v>717</v>
      </c>
      <c r="F44" s="470"/>
      <c r="G44" s="238" t="s">
        <v>204</v>
      </c>
      <c r="H44" s="239"/>
      <c r="I44" s="238"/>
      <c r="J44" s="240">
        <f>J39*70+J41*25+J43*60+J40*83+J42*45</f>
        <v>678.1</v>
      </c>
      <c r="K44" s="470"/>
      <c r="L44" s="238" t="s">
        <v>204</v>
      </c>
      <c r="M44" s="239"/>
      <c r="N44" s="238"/>
      <c r="O44" s="240">
        <f>O39*70+O41*25+O43*60+O40*83+O42*45</f>
        <v>672</v>
      </c>
      <c r="P44" s="470"/>
      <c r="Q44" s="238" t="s">
        <v>204</v>
      </c>
      <c r="R44" s="239"/>
      <c r="S44" s="238"/>
      <c r="T44" s="240">
        <f>T39*70+T41*25+T43*60+T40*83+T42*45</f>
        <v>741.1</v>
      </c>
      <c r="U44" s="470"/>
      <c r="V44" s="238" t="s">
        <v>204</v>
      </c>
      <c r="W44" s="239"/>
      <c r="X44" s="238"/>
      <c r="Y44" s="241">
        <f>Y39*70+Y41*25+Y43*120+Y40*83+Y42*45</f>
        <v>766.5</v>
      </c>
      <c r="AA44" s="512"/>
      <c r="AB44" s="242"/>
      <c r="AC44" s="234"/>
      <c r="AD44" s="235"/>
      <c r="AE44" s="225"/>
      <c r="AF44" s="225"/>
      <c r="AG44" s="243"/>
      <c r="AH44" s="243"/>
      <c r="AI44" s="225"/>
    </row>
    <row r="45" spans="1:30" ht="16.5" customHeight="1" outlineLevel="1">
      <c r="A45" s="244" t="s">
        <v>0</v>
      </c>
      <c r="B45" s="245"/>
      <c r="C45" s="246"/>
      <c r="D45" s="247"/>
      <c r="E45" s="247"/>
      <c r="F45" s="247"/>
      <c r="G45" s="248"/>
      <c r="H45" s="249"/>
      <c r="I45" s="248"/>
      <c r="J45" s="248"/>
      <c r="K45" s="250"/>
      <c r="L45" s="251"/>
      <c r="M45" s="249"/>
      <c r="N45" s="250"/>
      <c r="O45" s="251"/>
      <c r="P45" s="250"/>
      <c r="Q45" s="250"/>
      <c r="R45" s="249"/>
      <c r="S45" s="250"/>
      <c r="T45" s="252"/>
      <c r="U45" s="253"/>
      <c r="V45" s="254"/>
      <c r="W45" s="255"/>
      <c r="X45" s="254"/>
      <c r="Y45" s="256"/>
      <c r="AA45" s="512"/>
      <c r="AB45" s="233"/>
      <c r="AC45" s="234"/>
      <c r="AD45" s="235"/>
    </row>
    <row r="46" spans="1:27" ht="16.5" outlineLevel="1">
      <c r="A46" s="257"/>
      <c r="B46" s="258" t="s">
        <v>205</v>
      </c>
      <c r="C46" s="259"/>
      <c r="D46" s="260"/>
      <c r="E46" s="260"/>
      <c r="F46" s="261"/>
      <c r="G46" s="261"/>
      <c r="H46" s="259"/>
      <c r="I46" s="107"/>
      <c r="J46" s="258" t="s">
        <v>206</v>
      </c>
      <c r="K46" s="262"/>
      <c r="L46" s="263"/>
      <c r="M46" s="264"/>
      <c r="N46" s="265"/>
      <c r="O46" s="266"/>
      <c r="P46" s="267"/>
      <c r="Q46" s="268" t="s">
        <v>207</v>
      </c>
      <c r="R46" s="269"/>
      <c r="S46" s="270"/>
      <c r="T46" s="270"/>
      <c r="U46" s="107"/>
      <c r="V46" s="270"/>
      <c r="W46" s="271"/>
      <c r="X46" s="234"/>
      <c r="Y46" s="272"/>
      <c r="AA46" s="512"/>
    </row>
    <row r="47" spans="1:25" ht="26.25" thickBot="1">
      <c r="A47" s="502" t="s">
        <v>208</v>
      </c>
      <c r="B47" s="503"/>
      <c r="C47" s="503"/>
      <c r="D47" s="503"/>
      <c r="E47" s="503"/>
      <c r="F47" s="503"/>
      <c r="G47" s="503"/>
      <c r="H47" s="503"/>
      <c r="I47" s="503"/>
      <c r="J47" s="503"/>
      <c r="K47" s="503"/>
      <c r="L47" s="503"/>
      <c r="M47" s="503"/>
      <c r="N47" s="503"/>
      <c r="O47" s="503"/>
      <c r="P47" s="503"/>
      <c r="Q47" s="503"/>
      <c r="R47" s="503"/>
      <c r="S47" s="503"/>
      <c r="T47" s="503"/>
      <c r="U47" s="503"/>
      <c r="V47" s="503"/>
      <c r="W47" s="503"/>
      <c r="X47" s="503"/>
      <c r="Y47" s="504"/>
    </row>
    <row r="48" spans="1:25" ht="16.5" customHeight="1">
      <c r="A48" s="505" t="str">
        <f>$AA74</f>
        <v>芝麻飯</v>
      </c>
      <c r="B48" s="506">
        <v>42338</v>
      </c>
      <c r="C48" s="506"/>
      <c r="D48" s="506"/>
      <c r="E48" s="507"/>
      <c r="F48" s="508" t="str">
        <f>$AA76</f>
        <v>糙米飯</v>
      </c>
      <c r="G48" s="509">
        <f>B48+1</f>
        <v>42339</v>
      </c>
      <c r="H48" s="509"/>
      <c r="I48" s="509"/>
      <c r="J48" s="509"/>
      <c r="K48" s="508" t="str">
        <f>$AA78</f>
        <v>特餐</v>
      </c>
      <c r="L48" s="510">
        <f>G48+1</f>
        <v>42340</v>
      </c>
      <c r="M48" s="510"/>
      <c r="N48" s="510"/>
      <c r="O48" s="510"/>
      <c r="P48" s="508" t="str">
        <f>$AA80</f>
        <v>糙米飯</v>
      </c>
      <c r="Q48" s="511">
        <f>L48+1</f>
        <v>42341</v>
      </c>
      <c r="R48" s="511"/>
      <c r="S48" s="511"/>
      <c r="T48" s="511"/>
      <c r="U48" s="508" t="str">
        <f>$AA82</f>
        <v>麥片糙米飯</v>
      </c>
      <c r="V48" s="494">
        <f>Q48+1</f>
        <v>42342</v>
      </c>
      <c r="W48" s="494"/>
      <c r="X48" s="494"/>
      <c r="Y48" s="495"/>
    </row>
    <row r="49" spans="1:25" ht="16.5">
      <c r="A49" s="489"/>
      <c r="B49" s="39" t="s">
        <v>2</v>
      </c>
      <c r="C49" s="40"/>
      <c r="D49" s="41"/>
      <c r="E49" s="42">
        <v>70</v>
      </c>
      <c r="F49" s="492"/>
      <c r="G49" s="43" t="s">
        <v>2</v>
      </c>
      <c r="H49" s="40"/>
      <c r="I49" s="41"/>
      <c r="J49" s="44">
        <f>E49</f>
        <v>70</v>
      </c>
      <c r="K49" s="492"/>
      <c r="L49" s="43" t="s">
        <v>2</v>
      </c>
      <c r="M49" s="40"/>
      <c r="N49" s="41"/>
      <c r="O49" s="44">
        <f>J49</f>
        <v>70</v>
      </c>
      <c r="P49" s="492"/>
      <c r="Q49" s="43" t="s">
        <v>2</v>
      </c>
      <c r="R49" s="40"/>
      <c r="S49" s="41"/>
      <c r="T49" s="44">
        <f>O49</f>
        <v>70</v>
      </c>
      <c r="U49" s="492"/>
      <c r="V49" s="43" t="s">
        <v>2</v>
      </c>
      <c r="W49" s="40"/>
      <c r="X49" s="41"/>
      <c r="Y49" s="45">
        <v>2100</v>
      </c>
    </row>
    <row r="50" spans="1:25" ht="16.5">
      <c r="A50" s="489"/>
      <c r="B50" s="43" t="s">
        <v>3</v>
      </c>
      <c r="C50" s="46"/>
      <c r="D50" s="47" t="s">
        <v>4</v>
      </c>
      <c r="E50" s="48" t="s">
        <v>5</v>
      </c>
      <c r="F50" s="492"/>
      <c r="G50" s="43" t="s">
        <v>3</v>
      </c>
      <c r="H50" s="46"/>
      <c r="I50" s="47" t="s">
        <v>4</v>
      </c>
      <c r="J50" s="49" t="s">
        <v>6</v>
      </c>
      <c r="K50" s="492"/>
      <c r="L50" s="43" t="s">
        <v>3</v>
      </c>
      <c r="M50" s="46"/>
      <c r="N50" s="47" t="s">
        <v>4</v>
      </c>
      <c r="O50" s="49" t="s">
        <v>6</v>
      </c>
      <c r="P50" s="492"/>
      <c r="Q50" s="43" t="s">
        <v>3</v>
      </c>
      <c r="R50" s="46"/>
      <c r="S50" s="47" t="s">
        <v>4</v>
      </c>
      <c r="T50" s="49" t="s">
        <v>6</v>
      </c>
      <c r="U50" s="492"/>
      <c r="V50" s="43" t="s">
        <v>3</v>
      </c>
      <c r="W50" s="46"/>
      <c r="X50" s="47" t="s">
        <v>4</v>
      </c>
      <c r="Y50" s="50" t="s">
        <v>6</v>
      </c>
    </row>
    <row r="51" spans="1:25" ht="16.5" customHeight="1">
      <c r="A51" s="489"/>
      <c r="B51" s="51" t="s">
        <v>7</v>
      </c>
      <c r="C51" s="52" t="s">
        <v>8</v>
      </c>
      <c r="D51" s="53">
        <v>63</v>
      </c>
      <c r="E51" s="54"/>
      <c r="F51" s="492"/>
      <c r="G51" s="51" t="s">
        <v>7</v>
      </c>
      <c r="H51" s="52" t="s">
        <v>8</v>
      </c>
      <c r="I51" s="53">
        <v>50</v>
      </c>
      <c r="J51" s="55"/>
      <c r="K51" s="492"/>
      <c r="L51" s="51" t="s">
        <v>9</v>
      </c>
      <c r="M51" s="52" t="s">
        <v>10</v>
      </c>
      <c r="N51" s="53">
        <v>120</v>
      </c>
      <c r="O51" s="55"/>
      <c r="P51" s="492"/>
      <c r="Q51" s="51" t="s">
        <v>7</v>
      </c>
      <c r="R51" s="52" t="s">
        <v>8</v>
      </c>
      <c r="S51" s="53">
        <v>47.5</v>
      </c>
      <c r="T51" s="55"/>
      <c r="U51" s="492"/>
      <c r="V51" s="51" t="s">
        <v>7</v>
      </c>
      <c r="W51" s="52" t="s">
        <v>8</v>
      </c>
      <c r="X51" s="53">
        <v>43</v>
      </c>
      <c r="Y51" s="56"/>
    </row>
    <row r="52" spans="1:25" ht="16.5">
      <c r="A52" s="489"/>
      <c r="B52" s="57" t="s">
        <v>11</v>
      </c>
      <c r="C52" s="52" t="s">
        <v>12</v>
      </c>
      <c r="D52" s="53">
        <v>1</v>
      </c>
      <c r="E52" s="54"/>
      <c r="F52" s="492"/>
      <c r="G52" s="57" t="s">
        <v>13</v>
      </c>
      <c r="H52" s="52" t="s">
        <v>8</v>
      </c>
      <c r="I52" s="53">
        <v>14</v>
      </c>
      <c r="J52" s="55"/>
      <c r="K52" s="492"/>
      <c r="L52" s="57" t="s">
        <v>14</v>
      </c>
      <c r="M52" s="52" t="s">
        <v>15</v>
      </c>
      <c r="N52" s="53">
        <v>14.5</v>
      </c>
      <c r="O52" s="55"/>
      <c r="P52" s="492"/>
      <c r="Q52" s="57" t="s">
        <v>13</v>
      </c>
      <c r="R52" s="52" t="s">
        <v>8</v>
      </c>
      <c r="S52" s="53">
        <v>14</v>
      </c>
      <c r="T52" s="55"/>
      <c r="U52" s="492"/>
      <c r="V52" s="57" t="s">
        <v>13</v>
      </c>
      <c r="W52" s="52" t="s">
        <v>8</v>
      </c>
      <c r="X52" s="53">
        <v>14.5</v>
      </c>
      <c r="Y52" s="56"/>
    </row>
    <row r="53" spans="1:25" ht="16.5">
      <c r="A53" s="490"/>
      <c r="B53" s="59"/>
      <c r="C53" s="46"/>
      <c r="D53" s="43"/>
      <c r="E53" s="60"/>
      <c r="F53" s="493"/>
      <c r="G53" s="61"/>
      <c r="H53" s="62"/>
      <c r="I53" s="47"/>
      <c r="J53" s="63"/>
      <c r="K53" s="493"/>
      <c r="L53" s="64" t="s">
        <v>16</v>
      </c>
      <c r="M53" s="65" t="s">
        <v>17</v>
      </c>
      <c r="N53" s="66">
        <v>3</v>
      </c>
      <c r="O53" s="55"/>
      <c r="P53" s="493"/>
      <c r="Q53" s="51"/>
      <c r="R53" s="52"/>
      <c r="S53" s="47"/>
      <c r="T53" s="63"/>
      <c r="U53" s="493"/>
      <c r="V53" s="51" t="s">
        <v>18</v>
      </c>
      <c r="W53" s="52" t="s">
        <v>19</v>
      </c>
      <c r="X53" s="53">
        <v>4.5</v>
      </c>
      <c r="Y53" s="56"/>
    </row>
    <row r="54" spans="1:25" ht="16.5" customHeight="1">
      <c r="A54" s="496" t="str">
        <f>$AB74</f>
        <v>麻香什錦</v>
      </c>
      <c r="B54" s="67" t="s">
        <v>209</v>
      </c>
      <c r="C54" s="68" t="s">
        <v>210</v>
      </c>
      <c r="D54" s="66">
        <v>60</v>
      </c>
      <c r="E54" s="69" t="s">
        <v>211</v>
      </c>
      <c r="F54" s="499" t="str">
        <f>$AB76</f>
        <v>筍乾黑干</v>
      </c>
      <c r="G54" s="67" t="s">
        <v>212</v>
      </c>
      <c r="H54" s="68" t="s">
        <v>213</v>
      </c>
      <c r="I54" s="66">
        <v>40</v>
      </c>
      <c r="J54" s="70">
        <v>5</v>
      </c>
      <c r="K54" s="499" t="str">
        <f>$AB78</f>
        <v>泰式拌粄條</v>
      </c>
      <c r="L54" s="64" t="s">
        <v>24</v>
      </c>
      <c r="M54" s="65" t="s">
        <v>12</v>
      </c>
      <c r="N54" s="66">
        <v>1</v>
      </c>
      <c r="O54" s="55"/>
      <c r="P54" s="499" t="str">
        <f>$AB80</f>
        <v>和風素雞</v>
      </c>
      <c r="Q54" s="67" t="s">
        <v>214</v>
      </c>
      <c r="R54" s="68" t="s">
        <v>36</v>
      </c>
      <c r="S54" s="66">
        <v>60</v>
      </c>
      <c r="T54" s="55">
        <v>5</v>
      </c>
      <c r="U54" s="499" t="str">
        <f>$AB82</f>
        <v>沙嗲豆腐</v>
      </c>
      <c r="V54" s="72" t="s">
        <v>26</v>
      </c>
      <c r="W54" s="73" t="s">
        <v>27</v>
      </c>
      <c r="X54" s="74">
        <v>50</v>
      </c>
      <c r="Y54" s="56"/>
    </row>
    <row r="55" spans="1:25" ht="16.5">
      <c r="A55" s="497"/>
      <c r="B55" s="67" t="s">
        <v>28</v>
      </c>
      <c r="C55" s="68" t="s">
        <v>17</v>
      </c>
      <c r="D55" s="66">
        <v>20</v>
      </c>
      <c r="E55" s="69"/>
      <c r="F55" s="500"/>
      <c r="G55" s="67" t="s">
        <v>29</v>
      </c>
      <c r="H55" s="68" t="s">
        <v>30</v>
      </c>
      <c r="I55" s="66">
        <v>14.5</v>
      </c>
      <c r="J55" s="70"/>
      <c r="K55" s="500"/>
      <c r="L55" s="64" t="s">
        <v>215</v>
      </c>
      <c r="M55" s="65" t="s">
        <v>12</v>
      </c>
      <c r="N55" s="66">
        <v>3</v>
      </c>
      <c r="O55" s="55"/>
      <c r="P55" s="500"/>
      <c r="Q55" s="67" t="s">
        <v>32</v>
      </c>
      <c r="R55" s="68" t="s">
        <v>17</v>
      </c>
      <c r="S55" s="66">
        <v>23</v>
      </c>
      <c r="T55" s="82"/>
      <c r="U55" s="500"/>
      <c r="V55" s="72" t="s">
        <v>216</v>
      </c>
      <c r="W55" s="73" t="s">
        <v>34</v>
      </c>
      <c r="X55" s="75">
        <v>1.5</v>
      </c>
      <c r="Y55" s="56" t="s">
        <v>217</v>
      </c>
    </row>
    <row r="56" spans="1:25" ht="16.5">
      <c r="A56" s="497"/>
      <c r="B56" s="77" t="s">
        <v>35</v>
      </c>
      <c r="C56" s="73" t="s">
        <v>39</v>
      </c>
      <c r="D56" s="66">
        <v>17</v>
      </c>
      <c r="E56" s="69"/>
      <c r="F56" s="500"/>
      <c r="G56" s="77" t="s">
        <v>218</v>
      </c>
      <c r="H56" s="68" t="s">
        <v>57</v>
      </c>
      <c r="I56" s="66">
        <v>2</v>
      </c>
      <c r="J56" s="70"/>
      <c r="K56" s="500"/>
      <c r="L56" s="64" t="s">
        <v>38</v>
      </c>
      <c r="M56" s="65" t="s">
        <v>39</v>
      </c>
      <c r="N56" s="66">
        <v>4.8</v>
      </c>
      <c r="O56" s="55"/>
      <c r="P56" s="500"/>
      <c r="Q56" s="77"/>
      <c r="R56" s="68"/>
      <c r="S56" s="66"/>
      <c r="T56" s="55"/>
      <c r="U56" s="500"/>
      <c r="V56" s="72" t="s">
        <v>78</v>
      </c>
      <c r="W56" s="73" t="s">
        <v>41</v>
      </c>
      <c r="X56" s="74">
        <v>23</v>
      </c>
      <c r="Y56" s="273" t="s">
        <v>219</v>
      </c>
    </row>
    <row r="57" spans="1:25" ht="16.5">
      <c r="A57" s="497"/>
      <c r="B57" s="78" t="s">
        <v>42</v>
      </c>
      <c r="C57" s="65" t="s">
        <v>43</v>
      </c>
      <c r="D57" s="79">
        <v>1</v>
      </c>
      <c r="E57" s="69"/>
      <c r="F57" s="500"/>
      <c r="G57" s="77" t="s">
        <v>44</v>
      </c>
      <c r="H57" s="68" t="s">
        <v>45</v>
      </c>
      <c r="I57" s="66"/>
      <c r="J57" s="80"/>
      <c r="K57" s="500"/>
      <c r="L57" s="64" t="s">
        <v>47</v>
      </c>
      <c r="M57" s="65" t="s">
        <v>17</v>
      </c>
      <c r="N57" s="66">
        <v>1</v>
      </c>
      <c r="O57" s="55"/>
      <c r="P57" s="500"/>
      <c r="Q57" s="78" t="s">
        <v>48</v>
      </c>
      <c r="R57" s="81" t="s">
        <v>52</v>
      </c>
      <c r="S57" s="79">
        <v>1.5</v>
      </c>
      <c r="T57" s="55"/>
      <c r="U57" s="500"/>
      <c r="V57" s="72" t="s">
        <v>58</v>
      </c>
      <c r="W57" s="73" t="s">
        <v>39</v>
      </c>
      <c r="X57" s="74">
        <v>1</v>
      </c>
      <c r="Y57" s="56"/>
    </row>
    <row r="58" spans="1:25" ht="16.5">
      <c r="A58" s="497"/>
      <c r="B58" s="78" t="s">
        <v>51</v>
      </c>
      <c r="C58" s="81" t="s">
        <v>52</v>
      </c>
      <c r="D58" s="79">
        <v>1</v>
      </c>
      <c r="E58" s="69"/>
      <c r="F58" s="500"/>
      <c r="G58" s="84"/>
      <c r="H58" s="85"/>
      <c r="I58" s="86"/>
      <c r="J58" s="70"/>
      <c r="K58" s="500"/>
      <c r="L58" s="64" t="s">
        <v>220</v>
      </c>
      <c r="M58" s="65" t="s">
        <v>213</v>
      </c>
      <c r="N58" s="66">
        <v>17</v>
      </c>
      <c r="O58" s="274">
        <v>0.6</v>
      </c>
      <c r="P58" s="500"/>
      <c r="Q58" s="78"/>
      <c r="R58" s="81"/>
      <c r="S58" s="79"/>
      <c r="T58" s="55"/>
      <c r="U58" s="500"/>
      <c r="V58" s="72"/>
      <c r="W58" s="73" t="s">
        <v>43</v>
      </c>
      <c r="X58" s="74">
        <v>1</v>
      </c>
      <c r="Y58" s="56"/>
    </row>
    <row r="59" spans="1:25" ht="16.5">
      <c r="A59" s="497"/>
      <c r="B59" s="78"/>
      <c r="C59" s="81"/>
      <c r="D59" s="79"/>
      <c r="E59" s="69"/>
      <c r="F59" s="500"/>
      <c r="G59" s="78"/>
      <c r="H59" s="81"/>
      <c r="I59" s="79"/>
      <c r="J59" s="70"/>
      <c r="K59" s="500"/>
      <c r="L59" s="87"/>
      <c r="M59" s="46" t="s">
        <v>57</v>
      </c>
      <c r="N59" s="88">
        <v>0.5</v>
      </c>
      <c r="O59" s="55"/>
      <c r="P59" s="500"/>
      <c r="Q59" s="67"/>
      <c r="R59" s="68"/>
      <c r="S59" s="74"/>
      <c r="T59" s="55"/>
      <c r="U59" s="500"/>
      <c r="V59" s="64"/>
      <c r="W59" s="65" t="s">
        <v>39</v>
      </c>
      <c r="X59" s="66">
        <v>5</v>
      </c>
      <c r="Y59" s="165"/>
    </row>
    <row r="60" spans="1:25" ht="16.5">
      <c r="A60" s="498"/>
      <c r="B60" s="89" t="s">
        <v>59</v>
      </c>
      <c r="C60" s="90"/>
      <c r="D60" s="91">
        <f>SUM(D54:D59)</f>
        <v>99</v>
      </c>
      <c r="E60" s="92">
        <f>SUM(E54:E59)</f>
        <v>0</v>
      </c>
      <c r="F60" s="501"/>
      <c r="G60" s="89" t="s">
        <v>59</v>
      </c>
      <c r="H60" s="90"/>
      <c r="I60" s="93">
        <f>SUM(I54:I59)</f>
        <v>56.5</v>
      </c>
      <c r="J60" s="93"/>
      <c r="K60" s="501"/>
      <c r="L60" s="89" t="s">
        <v>59</v>
      </c>
      <c r="M60" s="94"/>
      <c r="N60" s="95">
        <f>SUM(N51:N59)</f>
        <v>164.8</v>
      </c>
      <c r="O60" s="95">
        <f>SUM(O51:O59)</f>
        <v>0.6</v>
      </c>
      <c r="P60" s="501"/>
      <c r="Q60" s="89" t="s">
        <v>59</v>
      </c>
      <c r="R60" s="94"/>
      <c r="S60" s="95">
        <f>SUM(S53:S59)</f>
        <v>84.5</v>
      </c>
      <c r="T60" s="95">
        <f>SUM(T54:T59)</f>
        <v>5</v>
      </c>
      <c r="U60" s="501"/>
      <c r="V60" s="89" t="s">
        <v>59</v>
      </c>
      <c r="W60" s="94"/>
      <c r="X60" s="95">
        <f>SUM(X54:X59)</f>
        <v>81.5</v>
      </c>
      <c r="Y60" s="96">
        <f>SUM(Y54:Y59)</f>
        <v>0</v>
      </c>
    </row>
    <row r="61" spans="1:25" ht="16.5" customHeight="1">
      <c r="A61" s="486" t="str">
        <f>$AC74</f>
        <v>芥仁什錦</v>
      </c>
      <c r="B61" s="84" t="s">
        <v>60</v>
      </c>
      <c r="C61" s="73" t="s">
        <v>17</v>
      </c>
      <c r="D61" s="97">
        <v>60</v>
      </c>
      <c r="E61" s="69"/>
      <c r="F61" s="487" t="str">
        <f>$AC76</f>
        <v>魚香茄子</v>
      </c>
      <c r="G61" s="98" t="s">
        <v>61</v>
      </c>
      <c r="H61" s="99" t="s">
        <v>17</v>
      </c>
      <c r="I61" s="100">
        <v>80</v>
      </c>
      <c r="J61" s="70"/>
      <c r="K61" s="487" t="str">
        <f>$AC78</f>
        <v>糖醋天婦羅</v>
      </c>
      <c r="L61" s="101" t="s">
        <v>221</v>
      </c>
      <c r="M61" s="65" t="s">
        <v>63</v>
      </c>
      <c r="N61" s="97">
        <v>40</v>
      </c>
      <c r="O61" s="55">
        <v>3</v>
      </c>
      <c r="P61" s="487" t="str">
        <f>$AC80</f>
        <v>白菜炒冬粉</v>
      </c>
      <c r="Q61" s="102" t="s">
        <v>64</v>
      </c>
      <c r="R61" s="73" t="s">
        <v>17</v>
      </c>
      <c r="S61" s="100">
        <v>45.5</v>
      </c>
      <c r="T61" s="55"/>
      <c r="U61" s="487" t="str">
        <f>$AC82</f>
        <v>什菇燴蕪菁</v>
      </c>
      <c r="V61" s="84" t="s">
        <v>65</v>
      </c>
      <c r="W61" s="68" t="s">
        <v>17</v>
      </c>
      <c r="X61" s="97">
        <v>80</v>
      </c>
      <c r="Y61" s="56"/>
    </row>
    <row r="62" spans="1:25" ht="16.5">
      <c r="A62" s="486"/>
      <c r="B62" s="84" t="s">
        <v>38</v>
      </c>
      <c r="C62" s="68" t="s">
        <v>39</v>
      </c>
      <c r="D62" s="97">
        <v>5.5</v>
      </c>
      <c r="E62" s="69"/>
      <c r="F62" s="487"/>
      <c r="G62" s="103" t="s">
        <v>222</v>
      </c>
      <c r="H62" s="73" t="s">
        <v>72</v>
      </c>
      <c r="I62" s="104"/>
      <c r="J62" s="275">
        <v>1.8</v>
      </c>
      <c r="K62" s="487"/>
      <c r="L62" s="101" t="s">
        <v>68</v>
      </c>
      <c r="M62" s="65" t="s">
        <v>39</v>
      </c>
      <c r="N62" s="97">
        <v>43</v>
      </c>
      <c r="O62" s="55"/>
      <c r="P62" s="487"/>
      <c r="Q62" s="103" t="s">
        <v>69</v>
      </c>
      <c r="R62" s="73" t="s">
        <v>70</v>
      </c>
      <c r="S62" s="104">
        <v>7</v>
      </c>
      <c r="T62" s="55"/>
      <c r="U62" s="487"/>
      <c r="V62" s="84" t="s">
        <v>71</v>
      </c>
      <c r="W62" s="68" t="s">
        <v>72</v>
      </c>
      <c r="X62" s="97">
        <v>4.5</v>
      </c>
      <c r="Y62" s="56"/>
    </row>
    <row r="63" spans="1:25" ht="16.5">
      <c r="A63" s="486"/>
      <c r="B63" s="84" t="s">
        <v>73</v>
      </c>
      <c r="C63" s="73" t="s">
        <v>74</v>
      </c>
      <c r="D63" s="97">
        <v>7</v>
      </c>
      <c r="E63" s="69"/>
      <c r="F63" s="487"/>
      <c r="G63" s="103" t="s">
        <v>75</v>
      </c>
      <c r="H63" s="73" t="s">
        <v>17</v>
      </c>
      <c r="I63" s="104">
        <v>1</v>
      </c>
      <c r="J63" s="70"/>
      <c r="K63" s="487"/>
      <c r="L63" s="101" t="s">
        <v>223</v>
      </c>
      <c r="M63" s="65" t="s">
        <v>17</v>
      </c>
      <c r="N63" s="97"/>
      <c r="O63" s="55">
        <v>2</v>
      </c>
      <c r="P63" s="487"/>
      <c r="Q63" s="103" t="s">
        <v>16</v>
      </c>
      <c r="R63" s="73" t="s">
        <v>17</v>
      </c>
      <c r="S63" s="104"/>
      <c r="T63" s="55">
        <v>1</v>
      </c>
      <c r="U63" s="487"/>
      <c r="V63" s="72" t="s">
        <v>77</v>
      </c>
      <c r="W63" s="68" t="s">
        <v>41</v>
      </c>
      <c r="X63" s="97">
        <v>4.5</v>
      </c>
      <c r="Y63" s="56"/>
    </row>
    <row r="64" spans="1:25" ht="16.5">
      <c r="A64" s="486"/>
      <c r="B64" s="84" t="s">
        <v>82</v>
      </c>
      <c r="C64" s="73" t="s">
        <v>43</v>
      </c>
      <c r="D64" s="97">
        <v>1</v>
      </c>
      <c r="E64" s="69"/>
      <c r="F64" s="487"/>
      <c r="G64" s="103"/>
      <c r="H64" s="73"/>
      <c r="I64" s="106"/>
      <c r="J64" s="70"/>
      <c r="K64" s="487"/>
      <c r="L64" s="101" t="s">
        <v>78</v>
      </c>
      <c r="M64" s="65" t="s">
        <v>17</v>
      </c>
      <c r="N64" s="97">
        <v>5.8</v>
      </c>
      <c r="O64" s="55"/>
      <c r="P64" s="487"/>
      <c r="Q64" s="103" t="s">
        <v>38</v>
      </c>
      <c r="R64" s="73" t="s">
        <v>39</v>
      </c>
      <c r="S64" s="104">
        <v>5</v>
      </c>
      <c r="T64" s="55"/>
      <c r="U64" s="487"/>
      <c r="V64" s="72" t="s">
        <v>79</v>
      </c>
      <c r="W64" s="73" t="s">
        <v>57</v>
      </c>
      <c r="X64" s="97">
        <v>0.5</v>
      </c>
      <c r="Y64" s="56"/>
    </row>
    <row r="65" spans="1:25" ht="16.5">
      <c r="A65" s="486"/>
      <c r="B65" s="72" t="s">
        <v>71</v>
      </c>
      <c r="C65" s="65" t="s">
        <v>72</v>
      </c>
      <c r="D65" s="97">
        <v>4.5</v>
      </c>
      <c r="E65" s="69"/>
      <c r="F65" s="487"/>
      <c r="G65" s="103"/>
      <c r="H65" s="108"/>
      <c r="I65" s="109"/>
      <c r="J65" s="70"/>
      <c r="K65" s="487"/>
      <c r="L65" s="101" t="s">
        <v>80</v>
      </c>
      <c r="M65" s="65" t="s">
        <v>17</v>
      </c>
      <c r="N65" s="97">
        <v>4</v>
      </c>
      <c r="O65" s="55"/>
      <c r="P65" s="487"/>
      <c r="Q65" s="103"/>
      <c r="R65" s="73"/>
      <c r="S65" s="106"/>
      <c r="T65" s="55"/>
      <c r="U65" s="487"/>
      <c r="V65" s="72" t="s">
        <v>82</v>
      </c>
      <c r="W65" s="73" t="s">
        <v>43</v>
      </c>
      <c r="X65" s="97">
        <v>1</v>
      </c>
      <c r="Y65" s="56"/>
    </row>
    <row r="66" spans="1:25" ht="16.5">
      <c r="A66" s="486"/>
      <c r="B66" s="110"/>
      <c r="C66" s="111"/>
      <c r="D66" s="112"/>
      <c r="E66" s="69"/>
      <c r="F66" s="487"/>
      <c r="G66" s="113"/>
      <c r="H66" s="108"/>
      <c r="I66" s="109"/>
      <c r="J66" s="70"/>
      <c r="K66" s="487"/>
      <c r="L66" s="101" t="s">
        <v>84</v>
      </c>
      <c r="M66" s="65" t="s">
        <v>34</v>
      </c>
      <c r="N66" s="97">
        <v>2</v>
      </c>
      <c r="O66" s="55"/>
      <c r="P66" s="487"/>
      <c r="Q66" s="110" t="s">
        <v>85</v>
      </c>
      <c r="R66" s="111"/>
      <c r="S66" s="112"/>
      <c r="T66" s="55"/>
      <c r="U66" s="487"/>
      <c r="V66" s="114" t="s">
        <v>87</v>
      </c>
      <c r="W66" s="68" t="s">
        <v>88</v>
      </c>
      <c r="X66" s="97">
        <v>3</v>
      </c>
      <c r="Y66" s="56"/>
    </row>
    <row r="67" spans="1:25" ht="16.5">
      <c r="A67" s="486"/>
      <c r="B67" s="72"/>
      <c r="C67" s="73"/>
      <c r="D67" s="112"/>
      <c r="E67" s="69"/>
      <c r="F67" s="487"/>
      <c r="G67" s="84"/>
      <c r="H67" s="68"/>
      <c r="I67" s="97"/>
      <c r="J67" s="70"/>
      <c r="K67" s="487"/>
      <c r="L67" s="72"/>
      <c r="M67" s="73"/>
      <c r="N67" s="112">
        <v>11</v>
      </c>
      <c r="O67" s="55"/>
      <c r="P67" s="487"/>
      <c r="Q67" s="72"/>
      <c r="R67" s="73"/>
      <c r="S67" s="112"/>
      <c r="T67" s="55"/>
      <c r="U67" s="487"/>
      <c r="V67" s="117"/>
      <c r="W67" s="118"/>
      <c r="X67" s="112"/>
      <c r="Y67" s="274"/>
    </row>
    <row r="68" spans="1:25" ht="16.5">
      <c r="A68" s="486"/>
      <c r="B68" s="89" t="s">
        <v>59</v>
      </c>
      <c r="C68" s="94"/>
      <c r="D68" s="95">
        <f>SUM(D61:D67)</f>
        <v>78</v>
      </c>
      <c r="E68" s="92">
        <f>SUM(E61:E67)</f>
        <v>0</v>
      </c>
      <c r="F68" s="487"/>
      <c r="G68" s="89" t="s">
        <v>59</v>
      </c>
      <c r="H68" s="94"/>
      <c r="I68" s="95">
        <f>SUM(I61:I67)</f>
        <v>81</v>
      </c>
      <c r="J68" s="95">
        <f>SUM(J61:J67)</f>
        <v>1.8</v>
      </c>
      <c r="K68" s="487"/>
      <c r="L68" s="89" t="s">
        <v>59</v>
      </c>
      <c r="M68" s="94"/>
      <c r="N68" s="95">
        <f>SUM(N61:N67)</f>
        <v>105.8</v>
      </c>
      <c r="O68" s="95">
        <f>SUM(O61:O67)</f>
        <v>5</v>
      </c>
      <c r="P68" s="487"/>
      <c r="Q68" s="89" t="s">
        <v>59</v>
      </c>
      <c r="R68" s="94"/>
      <c r="S68" s="95">
        <f>SUM(S61:S67)</f>
        <v>57.5</v>
      </c>
      <c r="T68" s="95">
        <f>SUM(T61:T67)</f>
        <v>1</v>
      </c>
      <c r="U68" s="487"/>
      <c r="V68" s="89" t="s">
        <v>59</v>
      </c>
      <c r="W68" s="94"/>
      <c r="X68" s="95">
        <f>SUM(X61:X67)</f>
        <v>93.5</v>
      </c>
      <c r="Y68" s="96">
        <f>SUM(Y61:Y67)</f>
        <v>0</v>
      </c>
    </row>
    <row r="69" spans="1:25" ht="16.5" customHeight="1">
      <c r="A69" s="488" t="str">
        <f>$AD74</f>
        <v>薑絲炒小白菜</v>
      </c>
      <c r="B69" s="123" t="s">
        <v>90</v>
      </c>
      <c r="C69" s="73" t="s">
        <v>91</v>
      </c>
      <c r="D69" s="124">
        <v>71.2</v>
      </c>
      <c r="E69" s="125"/>
      <c r="F69" s="491" t="str">
        <f>$AD76</f>
        <v>拌大陸A菜</v>
      </c>
      <c r="G69" s="72" t="s">
        <v>224</v>
      </c>
      <c r="H69" s="73" t="s">
        <v>93</v>
      </c>
      <c r="I69" s="124">
        <v>74</v>
      </c>
      <c r="J69" s="55"/>
      <c r="K69" s="491" t="str">
        <f>$AD78</f>
        <v>炒小松菜</v>
      </c>
      <c r="L69" s="123" t="s">
        <v>94</v>
      </c>
      <c r="M69" s="73" t="s">
        <v>91</v>
      </c>
      <c r="N69" s="124">
        <v>71.5</v>
      </c>
      <c r="O69" s="55"/>
      <c r="P69" s="491" t="str">
        <f>$AD80</f>
        <v>清燙荷葉白菜</v>
      </c>
      <c r="Q69" s="126" t="s">
        <v>95</v>
      </c>
      <c r="R69" s="73" t="s">
        <v>93</v>
      </c>
      <c r="S69" s="124">
        <v>74</v>
      </c>
      <c r="T69" s="54"/>
      <c r="U69" s="491" t="str">
        <f>$AD82</f>
        <v>炒青江菜</v>
      </c>
      <c r="V69" s="126" t="s">
        <v>96</v>
      </c>
      <c r="W69" s="73" t="s">
        <v>93</v>
      </c>
      <c r="X69" s="124">
        <v>74</v>
      </c>
      <c r="Y69" s="127"/>
    </row>
    <row r="70" spans="1:25" ht="16.5">
      <c r="A70" s="489"/>
      <c r="B70" s="72" t="s">
        <v>82</v>
      </c>
      <c r="C70" s="73" t="s">
        <v>43</v>
      </c>
      <c r="D70" s="97">
        <v>0.5</v>
      </c>
      <c r="E70" s="274">
        <v>0.1</v>
      </c>
      <c r="F70" s="492"/>
      <c r="G70" s="72" t="s">
        <v>82</v>
      </c>
      <c r="H70" s="73" t="s">
        <v>43</v>
      </c>
      <c r="I70" s="97">
        <v>1.5</v>
      </c>
      <c r="J70" s="274">
        <v>0.1</v>
      </c>
      <c r="K70" s="492"/>
      <c r="L70" s="72" t="s">
        <v>82</v>
      </c>
      <c r="M70" s="73" t="s">
        <v>43</v>
      </c>
      <c r="N70" s="97">
        <v>1</v>
      </c>
      <c r="O70" s="274">
        <v>0.1</v>
      </c>
      <c r="P70" s="492"/>
      <c r="Q70" s="72" t="s">
        <v>82</v>
      </c>
      <c r="R70" s="73" t="s">
        <v>43</v>
      </c>
      <c r="S70" s="97">
        <v>1.5</v>
      </c>
      <c r="T70" s="274">
        <v>0.1</v>
      </c>
      <c r="U70" s="492"/>
      <c r="V70" s="72" t="s">
        <v>82</v>
      </c>
      <c r="W70" s="73" t="s">
        <v>43</v>
      </c>
      <c r="X70" s="97">
        <v>0.5</v>
      </c>
      <c r="Y70" s="274">
        <v>0.1</v>
      </c>
    </row>
    <row r="71" spans="1:25" ht="17.25" thickBot="1">
      <c r="A71" s="489"/>
      <c r="B71" s="84"/>
      <c r="C71" s="68"/>
      <c r="D71" s="97"/>
      <c r="E71" s="125"/>
      <c r="F71" s="492"/>
      <c r="G71" s="72"/>
      <c r="H71" s="73"/>
      <c r="I71" s="47"/>
      <c r="J71" s="125"/>
      <c r="K71" s="492"/>
      <c r="L71" s="128"/>
      <c r="M71" s="129"/>
      <c r="N71" s="130"/>
      <c r="O71" s="125"/>
      <c r="P71" s="492"/>
      <c r="Q71" s="72"/>
      <c r="R71" s="73"/>
      <c r="S71" s="47"/>
      <c r="T71" s="125"/>
      <c r="U71" s="492"/>
      <c r="V71" s="132"/>
      <c r="W71" s="133"/>
      <c r="X71" s="97"/>
      <c r="Y71" s="125"/>
    </row>
    <row r="72" spans="1:25" ht="16.5">
      <c r="A72" s="489"/>
      <c r="B72" s="84"/>
      <c r="C72" s="68"/>
      <c r="D72" s="97"/>
      <c r="E72" s="136"/>
      <c r="F72" s="492"/>
      <c r="G72" s="72" t="s">
        <v>97</v>
      </c>
      <c r="H72" s="73"/>
      <c r="I72" s="47"/>
      <c r="J72" s="137"/>
      <c r="K72" s="492"/>
      <c r="L72" s="138" t="s">
        <v>98</v>
      </c>
      <c r="M72" s="139" t="s">
        <v>99</v>
      </c>
      <c r="N72" s="140">
        <v>19</v>
      </c>
      <c r="O72" s="141"/>
      <c r="P72" s="492"/>
      <c r="Q72" s="72"/>
      <c r="R72" s="73"/>
      <c r="S72" s="47"/>
      <c r="T72" s="142"/>
      <c r="U72" s="492"/>
      <c r="V72" s="132"/>
      <c r="W72" s="133"/>
      <c r="X72" s="97"/>
      <c r="Y72" s="143"/>
    </row>
    <row r="73" spans="1:25" ht="17.25" thickBot="1">
      <c r="A73" s="489"/>
      <c r="B73" s="72"/>
      <c r="C73" s="73"/>
      <c r="D73" s="97"/>
      <c r="E73" s="142"/>
      <c r="F73" s="492"/>
      <c r="G73" s="72"/>
      <c r="H73" s="73"/>
      <c r="I73" s="47"/>
      <c r="J73" s="55"/>
      <c r="K73" s="492"/>
      <c r="L73" s="147" t="s">
        <v>100</v>
      </c>
      <c r="M73" s="148" t="s">
        <v>101</v>
      </c>
      <c r="N73" s="149"/>
      <c r="O73" s="150"/>
      <c r="P73" s="492"/>
      <c r="Q73" s="72" t="s">
        <v>97</v>
      </c>
      <c r="R73" s="73"/>
      <c r="S73" s="47"/>
      <c r="T73" s="142"/>
      <c r="U73" s="492"/>
      <c r="V73" s="132"/>
      <c r="W73" s="133"/>
      <c r="X73" s="97"/>
      <c r="Y73" s="143"/>
    </row>
    <row r="74" spans="1:38" ht="18.75" customHeight="1">
      <c r="A74" s="490"/>
      <c r="B74" s="89" t="s">
        <v>59</v>
      </c>
      <c r="C74" s="94"/>
      <c r="D74" s="95">
        <f>SUM(D69:D73)</f>
        <v>71.7</v>
      </c>
      <c r="E74" s="92">
        <f>SUM(E69:E73)</f>
        <v>0.1</v>
      </c>
      <c r="F74" s="493"/>
      <c r="G74" s="89" t="s">
        <v>59</v>
      </c>
      <c r="H74" s="94"/>
      <c r="I74" s="95">
        <f>SUM(I69:I73)</f>
        <v>75.5</v>
      </c>
      <c r="J74" s="95">
        <f>SUM(J69:J73)</f>
        <v>0.1</v>
      </c>
      <c r="K74" s="493"/>
      <c r="L74" s="89" t="s">
        <v>59</v>
      </c>
      <c r="M74" s="94"/>
      <c r="N74" s="95">
        <f>SUM(N69:N73)</f>
        <v>91.5</v>
      </c>
      <c r="O74" s="95">
        <f>SUM(O69:O73)</f>
        <v>0.1</v>
      </c>
      <c r="P74" s="493"/>
      <c r="Q74" s="89" t="s">
        <v>59</v>
      </c>
      <c r="R74" s="94"/>
      <c r="S74" s="95">
        <f>SUM(S69:S73)</f>
        <v>75.5</v>
      </c>
      <c r="T74" s="92">
        <f>SUM(T69:T73)</f>
        <v>0.1</v>
      </c>
      <c r="U74" s="493"/>
      <c r="V74" s="153" t="s">
        <v>59</v>
      </c>
      <c r="W74" s="94"/>
      <c r="X74" s="95">
        <f>SUM(X67:X74)</f>
        <v>0</v>
      </c>
      <c r="Y74" s="96">
        <f>SUM(Y69:Y73)</f>
        <v>0.1</v>
      </c>
      <c r="AA74" s="154" t="s">
        <v>102</v>
      </c>
      <c r="AB74" s="156" t="s">
        <v>225</v>
      </c>
      <c r="AC74" s="156" t="s">
        <v>104</v>
      </c>
      <c r="AD74" s="156" t="s">
        <v>105</v>
      </c>
      <c r="AE74" s="156" t="s">
        <v>106</v>
      </c>
      <c r="AF74" s="157" t="s">
        <v>107</v>
      </c>
      <c r="AG74" s="158">
        <v>4.5</v>
      </c>
      <c r="AH74" s="158">
        <v>2</v>
      </c>
      <c r="AI74" s="158">
        <v>2</v>
      </c>
      <c r="AJ74" s="158">
        <v>2.8</v>
      </c>
      <c r="AK74" s="158">
        <v>1</v>
      </c>
      <c r="AL74" s="1">
        <v>717</v>
      </c>
    </row>
    <row r="75" spans="1:38" ht="18.75" customHeight="1" thickBot="1">
      <c r="A75" s="473" t="str">
        <f>$AE74</f>
        <v>味噌蘿蔔湯</v>
      </c>
      <c r="B75" s="64" t="s">
        <v>108</v>
      </c>
      <c r="C75" s="65" t="s">
        <v>109</v>
      </c>
      <c r="D75" s="97">
        <v>4</v>
      </c>
      <c r="E75" s="69"/>
      <c r="F75" s="475" t="str">
        <f>$AE76</f>
        <v>黃瓜金菇湯</v>
      </c>
      <c r="G75" s="64" t="s">
        <v>110</v>
      </c>
      <c r="H75" s="159" t="s">
        <v>17</v>
      </c>
      <c r="I75" s="160">
        <v>28.5</v>
      </c>
      <c r="J75" s="70"/>
      <c r="K75" s="475" t="str">
        <f>$AE78</f>
        <v>鹹鳳梨苦瓜湯</v>
      </c>
      <c r="L75" s="64" t="s">
        <v>111</v>
      </c>
      <c r="M75" s="161" t="s">
        <v>52</v>
      </c>
      <c r="N75" s="162">
        <v>1.5</v>
      </c>
      <c r="O75" s="276"/>
      <c r="P75" s="475" t="str">
        <f>$AE80</f>
        <v>蓮藕湯</v>
      </c>
      <c r="Q75" s="164" t="s">
        <v>112</v>
      </c>
      <c r="R75" s="73" t="s">
        <v>113</v>
      </c>
      <c r="S75" s="160">
        <v>20</v>
      </c>
      <c r="T75" s="55"/>
      <c r="U75" s="475" t="str">
        <f>$AE82</f>
        <v>蜂蜜山粉圓</v>
      </c>
      <c r="V75" s="64" t="s">
        <v>114</v>
      </c>
      <c r="W75" s="65" t="s">
        <v>52</v>
      </c>
      <c r="X75" s="97">
        <v>4.2</v>
      </c>
      <c r="Y75" s="56"/>
      <c r="AA75" s="277" t="s">
        <v>115</v>
      </c>
      <c r="AB75" s="278" t="s">
        <v>226</v>
      </c>
      <c r="AC75" s="278" t="s">
        <v>117</v>
      </c>
      <c r="AD75" s="168"/>
      <c r="AE75" s="278" t="s">
        <v>227</v>
      </c>
      <c r="AF75" s="279"/>
      <c r="AG75" s="280"/>
      <c r="AH75" s="281"/>
      <c r="AI75" s="281"/>
      <c r="AJ75" s="281"/>
      <c r="AK75" s="281"/>
      <c r="AL75" s="2"/>
    </row>
    <row r="76" spans="1:38" ht="18.75" customHeight="1">
      <c r="A76" s="473"/>
      <c r="B76" s="84" t="s">
        <v>65</v>
      </c>
      <c r="C76" s="68" t="s">
        <v>17</v>
      </c>
      <c r="D76" s="97">
        <v>28.5</v>
      </c>
      <c r="E76" s="69"/>
      <c r="F76" s="475"/>
      <c r="G76" s="64" t="s">
        <v>228</v>
      </c>
      <c r="H76" s="65" t="s">
        <v>52</v>
      </c>
      <c r="I76" s="172">
        <v>4.3</v>
      </c>
      <c r="J76" s="70"/>
      <c r="K76" s="475"/>
      <c r="L76" s="64" t="s">
        <v>229</v>
      </c>
      <c r="M76" s="161" t="s">
        <v>17</v>
      </c>
      <c r="N76" s="162">
        <v>25</v>
      </c>
      <c r="O76" s="55"/>
      <c r="P76" s="475"/>
      <c r="Q76" s="101"/>
      <c r="R76" s="65"/>
      <c r="S76" s="172"/>
      <c r="T76" s="55"/>
      <c r="U76" s="475"/>
      <c r="V76" s="64" t="s">
        <v>230</v>
      </c>
      <c r="W76" s="65" t="s">
        <v>12</v>
      </c>
      <c r="X76" s="97">
        <v>4.5</v>
      </c>
      <c r="Y76" s="56"/>
      <c r="AA76" s="173" t="s">
        <v>231</v>
      </c>
      <c r="AB76" s="13" t="s">
        <v>232</v>
      </c>
      <c r="AC76" s="14" t="s">
        <v>233</v>
      </c>
      <c r="AD76" s="156" t="s">
        <v>234</v>
      </c>
      <c r="AE76" s="8" t="s">
        <v>235</v>
      </c>
      <c r="AF76" s="174"/>
      <c r="AG76" s="484">
        <v>4.7</v>
      </c>
      <c r="AH76" s="483">
        <v>2</v>
      </c>
      <c r="AI76" s="483">
        <v>2</v>
      </c>
      <c r="AJ76" s="483">
        <v>2.8</v>
      </c>
      <c r="AK76" s="175"/>
      <c r="AL76" s="3">
        <f>AG76*70+AH76*83+AI76*25+AJ76*45+AK76*60</f>
        <v>671</v>
      </c>
    </row>
    <row r="77" spans="1:38" ht="18.75" customHeight="1">
      <c r="A77" s="473"/>
      <c r="B77" s="64" t="s">
        <v>82</v>
      </c>
      <c r="C77" s="65" t="s">
        <v>43</v>
      </c>
      <c r="D77" s="176">
        <v>0.5</v>
      </c>
      <c r="E77" s="69"/>
      <c r="F77" s="475"/>
      <c r="G77" s="113"/>
      <c r="H77" s="177"/>
      <c r="I77" s="178"/>
      <c r="J77" s="70"/>
      <c r="K77" s="475"/>
      <c r="L77" s="64" t="s">
        <v>236</v>
      </c>
      <c r="M77" s="161"/>
      <c r="N77" s="162"/>
      <c r="O77" s="55">
        <v>2</v>
      </c>
      <c r="P77" s="475"/>
      <c r="Q77" s="179" t="s">
        <v>42</v>
      </c>
      <c r="R77" s="180" t="s">
        <v>43</v>
      </c>
      <c r="S77" s="181">
        <v>0.7</v>
      </c>
      <c r="T77" s="55"/>
      <c r="U77" s="475"/>
      <c r="V77" s="64" t="s">
        <v>237</v>
      </c>
      <c r="W77" s="65" t="s">
        <v>52</v>
      </c>
      <c r="X77" s="97">
        <v>1</v>
      </c>
      <c r="Y77" s="56"/>
      <c r="AA77" s="182" t="s">
        <v>238</v>
      </c>
      <c r="AB77" s="183" t="s">
        <v>239</v>
      </c>
      <c r="AC77" s="24" t="s">
        <v>240</v>
      </c>
      <c r="AD77" s="183" t="s">
        <v>241</v>
      </c>
      <c r="AE77" s="23" t="s">
        <v>242</v>
      </c>
      <c r="AF77" s="282"/>
      <c r="AG77" s="478"/>
      <c r="AH77" s="477"/>
      <c r="AI77" s="477"/>
      <c r="AJ77" s="477"/>
      <c r="AK77" s="283"/>
      <c r="AL77" s="2"/>
    </row>
    <row r="78" spans="1:38" ht="18.75" customHeight="1">
      <c r="A78" s="473"/>
      <c r="B78" s="64" t="s">
        <v>243</v>
      </c>
      <c r="C78" s="65" t="s">
        <v>12</v>
      </c>
      <c r="D78" s="176">
        <v>5</v>
      </c>
      <c r="E78" s="69" t="s">
        <v>244</v>
      </c>
      <c r="F78" s="475"/>
      <c r="G78" s="72" t="s">
        <v>82</v>
      </c>
      <c r="H78" s="73" t="s">
        <v>43</v>
      </c>
      <c r="I78" s="97">
        <v>1</v>
      </c>
      <c r="J78" s="70"/>
      <c r="K78" s="475"/>
      <c r="L78" s="64" t="s">
        <v>82</v>
      </c>
      <c r="M78" s="73" t="s">
        <v>43</v>
      </c>
      <c r="N78" s="187">
        <v>0.5</v>
      </c>
      <c r="O78" s="55"/>
      <c r="P78" s="475"/>
      <c r="Q78" s="179"/>
      <c r="R78" s="180"/>
      <c r="S78" s="181"/>
      <c r="T78" s="55"/>
      <c r="U78" s="475"/>
      <c r="V78" s="64"/>
      <c r="W78" s="65"/>
      <c r="X78" s="97"/>
      <c r="Y78" s="56"/>
      <c r="AA78" s="156" t="s">
        <v>245</v>
      </c>
      <c r="AB78" s="10" t="s">
        <v>246</v>
      </c>
      <c r="AC78" s="14" t="s">
        <v>247</v>
      </c>
      <c r="AD78" s="156" t="s">
        <v>248</v>
      </c>
      <c r="AE78" s="8" t="s">
        <v>249</v>
      </c>
      <c r="AF78" s="174" t="s">
        <v>250</v>
      </c>
      <c r="AG78" s="478">
        <v>4.6</v>
      </c>
      <c r="AH78" s="477">
        <v>2</v>
      </c>
      <c r="AI78" s="477">
        <v>2.5</v>
      </c>
      <c r="AJ78" s="477">
        <v>2.7</v>
      </c>
      <c r="AK78" s="175"/>
      <c r="AL78" s="3">
        <f>AG78*70+AH78*83+AI78*25+AJ78*45+AK78*60</f>
        <v>672</v>
      </c>
    </row>
    <row r="79" spans="1:38" ht="18.75" customHeight="1">
      <c r="A79" s="473"/>
      <c r="B79" s="64"/>
      <c r="C79" s="65"/>
      <c r="D79" s="176"/>
      <c r="E79" s="69"/>
      <c r="F79" s="475"/>
      <c r="G79" s="188" t="s">
        <v>251</v>
      </c>
      <c r="H79" s="159" t="s">
        <v>252</v>
      </c>
      <c r="I79" s="160">
        <v>1</v>
      </c>
      <c r="J79" s="70"/>
      <c r="K79" s="475"/>
      <c r="L79" s="64"/>
      <c r="M79" s="65"/>
      <c r="N79" s="187">
        <v>3</v>
      </c>
      <c r="O79" s="55"/>
      <c r="P79" s="475"/>
      <c r="Q79" s="179"/>
      <c r="R79" s="180"/>
      <c r="S79" s="181"/>
      <c r="T79" s="55" t="s">
        <v>244</v>
      </c>
      <c r="U79" s="475"/>
      <c r="V79" s="64"/>
      <c r="W79" s="65"/>
      <c r="X79" s="97"/>
      <c r="Y79" s="56"/>
      <c r="AA79" s="189"/>
      <c r="AB79" s="190" t="s">
        <v>253</v>
      </c>
      <c r="AC79" s="24" t="s">
        <v>254</v>
      </c>
      <c r="AD79" s="190" t="s">
        <v>162</v>
      </c>
      <c r="AE79" s="23" t="s">
        <v>255</v>
      </c>
      <c r="AF79" s="282"/>
      <c r="AG79" s="478"/>
      <c r="AH79" s="477"/>
      <c r="AI79" s="477"/>
      <c r="AJ79" s="477"/>
      <c r="AK79" s="283"/>
      <c r="AL79" s="2"/>
    </row>
    <row r="80" spans="1:38" ht="18.75" customHeight="1">
      <c r="A80" s="473"/>
      <c r="B80" s="191"/>
      <c r="C80" s="192"/>
      <c r="D80" s="193"/>
      <c r="E80" s="194"/>
      <c r="F80" s="475"/>
      <c r="G80" s="195"/>
      <c r="H80" s="196"/>
      <c r="I80" s="181"/>
      <c r="J80" s="70"/>
      <c r="K80" s="475"/>
      <c r="L80" s="197"/>
      <c r="M80" s="198"/>
      <c r="N80" s="75">
        <v>3</v>
      </c>
      <c r="O80" s="55"/>
      <c r="P80" s="475"/>
      <c r="Q80" s="179"/>
      <c r="R80" s="180"/>
      <c r="S80" s="181"/>
      <c r="T80" s="55"/>
      <c r="U80" s="475"/>
      <c r="V80" s="72"/>
      <c r="W80" s="73"/>
      <c r="X80" s="75"/>
      <c r="Y80" s="56"/>
      <c r="AA80" s="173" t="s">
        <v>164</v>
      </c>
      <c r="AB80" s="11" t="s">
        <v>256</v>
      </c>
      <c r="AC80" s="18" t="s">
        <v>257</v>
      </c>
      <c r="AD80" s="173" t="s">
        <v>258</v>
      </c>
      <c r="AE80" s="8" t="s">
        <v>259</v>
      </c>
      <c r="AF80" s="199" t="s">
        <v>260</v>
      </c>
      <c r="AG80" s="485">
        <v>4.7</v>
      </c>
      <c r="AH80" s="471">
        <v>2</v>
      </c>
      <c r="AI80" s="472">
        <v>2.1</v>
      </c>
      <c r="AJ80" s="472">
        <v>2.6</v>
      </c>
      <c r="AK80" s="200">
        <v>1</v>
      </c>
      <c r="AL80" s="6">
        <f>AG80*70+AH80*83+AI80*25+AJ80*45+AK80*60</f>
        <v>724.5</v>
      </c>
    </row>
    <row r="81" spans="1:38" ht="18.75" customHeight="1">
      <c r="A81" s="473"/>
      <c r="B81" s="201"/>
      <c r="C81" s="202"/>
      <c r="D81" s="203"/>
      <c r="E81" s="125"/>
      <c r="F81" s="475"/>
      <c r="G81" s="195"/>
      <c r="H81" s="198"/>
      <c r="I81" s="75"/>
      <c r="J81" s="125"/>
      <c r="K81" s="475"/>
      <c r="L81" s="201"/>
      <c r="M81" s="202"/>
      <c r="N81" s="203"/>
      <c r="O81" s="55"/>
      <c r="P81" s="475"/>
      <c r="Q81" s="195"/>
      <c r="R81" s="198"/>
      <c r="S81" s="75"/>
      <c r="T81" s="55"/>
      <c r="U81" s="475"/>
      <c r="V81" s="195"/>
      <c r="W81" s="198"/>
      <c r="X81" s="195"/>
      <c r="Y81" s="56"/>
      <c r="AA81" s="182" t="s">
        <v>261</v>
      </c>
      <c r="AB81" s="15" t="s">
        <v>262</v>
      </c>
      <c r="AC81" s="20" t="s">
        <v>263</v>
      </c>
      <c r="AD81" s="189" t="s">
        <v>264</v>
      </c>
      <c r="AE81" s="189" t="s">
        <v>265</v>
      </c>
      <c r="AF81" s="279"/>
      <c r="AG81" s="478"/>
      <c r="AH81" s="472"/>
      <c r="AI81" s="477"/>
      <c r="AJ81" s="477"/>
      <c r="AK81" s="281"/>
      <c r="AL81" s="2"/>
    </row>
    <row r="82" spans="1:38" ht="18.75" customHeight="1">
      <c r="A82" s="473"/>
      <c r="B82" s="206"/>
      <c r="C82" s="198"/>
      <c r="D82" s="75"/>
      <c r="E82" s="125"/>
      <c r="F82" s="475"/>
      <c r="G82" s="206"/>
      <c r="H82" s="198"/>
      <c r="I82" s="75"/>
      <c r="J82" s="55"/>
      <c r="K82" s="475"/>
      <c r="L82" s="206"/>
      <c r="M82" s="198"/>
      <c r="N82" s="75"/>
      <c r="O82" s="55"/>
      <c r="P82" s="475"/>
      <c r="Q82" s="206"/>
      <c r="R82" s="198"/>
      <c r="S82" s="75"/>
      <c r="T82" s="55"/>
      <c r="U82" s="475"/>
      <c r="V82" s="75"/>
      <c r="W82" s="198"/>
      <c r="X82" s="75"/>
      <c r="Y82" s="56"/>
      <c r="AA82" s="207" t="s">
        <v>266</v>
      </c>
      <c r="AB82" s="29" t="s">
        <v>267</v>
      </c>
      <c r="AC82" s="30" t="s">
        <v>268</v>
      </c>
      <c r="AD82" s="207" t="s">
        <v>269</v>
      </c>
      <c r="AE82" s="30" t="s">
        <v>270</v>
      </c>
      <c r="AF82" s="174" t="s">
        <v>271</v>
      </c>
      <c r="AG82" s="478">
        <v>4.5</v>
      </c>
      <c r="AH82" s="480">
        <v>2.2</v>
      </c>
      <c r="AI82" s="480">
        <v>2.4</v>
      </c>
      <c r="AJ82" s="477">
        <v>3</v>
      </c>
      <c r="AK82" s="175">
        <v>1</v>
      </c>
      <c r="AL82" s="3">
        <f>AG82*70+AH82*83+AI82*25+AJ82*45+AK82*120</f>
        <v>812.6</v>
      </c>
    </row>
    <row r="83" spans="1:38" ht="18.75" customHeight="1" thickBot="1">
      <c r="A83" s="474"/>
      <c r="B83" s="208" t="s">
        <v>272</v>
      </c>
      <c r="C83" s="209"/>
      <c r="D83" s="210">
        <f>SUM(D75:D82)</f>
        <v>38</v>
      </c>
      <c r="E83" s="211">
        <f>SUM(E75:E82)</f>
        <v>0</v>
      </c>
      <c r="F83" s="476"/>
      <c r="G83" s="208" t="s">
        <v>272</v>
      </c>
      <c r="H83" s="209"/>
      <c r="I83" s="210">
        <f>SUM(I75:I82)</f>
        <v>34.8</v>
      </c>
      <c r="J83" s="210">
        <f>SUM(J75:J82)</f>
        <v>0</v>
      </c>
      <c r="K83" s="476"/>
      <c r="L83" s="208" t="s">
        <v>272</v>
      </c>
      <c r="M83" s="209"/>
      <c r="N83" s="210">
        <f>SUM(N75:N82)</f>
        <v>33</v>
      </c>
      <c r="O83" s="210">
        <f>SUM(O75:O82)</f>
        <v>2</v>
      </c>
      <c r="P83" s="476"/>
      <c r="Q83" s="208" t="s">
        <v>272</v>
      </c>
      <c r="R83" s="209"/>
      <c r="S83" s="210">
        <f>SUM(S75:S82)</f>
        <v>20.7</v>
      </c>
      <c r="T83" s="210">
        <f>SUM(T75:T82)</f>
        <v>0</v>
      </c>
      <c r="U83" s="476"/>
      <c r="V83" s="208" t="s">
        <v>272</v>
      </c>
      <c r="W83" s="209"/>
      <c r="X83" s="210">
        <f>SUM(X75:X83)</f>
        <v>0</v>
      </c>
      <c r="Y83" s="212">
        <f>SUM(Y75:Y82)</f>
        <v>0</v>
      </c>
      <c r="AA83" s="213" t="s">
        <v>273</v>
      </c>
      <c r="AB83" s="31" t="s">
        <v>274</v>
      </c>
      <c r="AC83" s="32" t="s">
        <v>275</v>
      </c>
      <c r="AD83" s="213" t="s">
        <v>276</v>
      </c>
      <c r="AE83" s="32" t="s">
        <v>277</v>
      </c>
      <c r="AF83" s="169"/>
      <c r="AG83" s="479"/>
      <c r="AH83" s="481"/>
      <c r="AI83" s="481"/>
      <c r="AJ83" s="482"/>
      <c r="AK83" s="171"/>
      <c r="AL83" s="4"/>
    </row>
    <row r="84" spans="1:25" ht="17.25" thickBot="1">
      <c r="A84" s="216"/>
      <c r="B84" s="217" t="s">
        <v>260</v>
      </c>
      <c r="C84" s="218"/>
      <c r="D84" s="217"/>
      <c r="E84" s="219"/>
      <c r="F84" s="220"/>
      <c r="G84" s="217"/>
      <c r="H84" s="218"/>
      <c r="I84" s="217"/>
      <c r="J84" s="221"/>
      <c r="K84" s="222"/>
      <c r="L84" s="217"/>
      <c r="M84" s="218"/>
      <c r="N84" s="217"/>
      <c r="O84" s="223"/>
      <c r="P84" s="222"/>
      <c r="Q84" s="217" t="s">
        <v>260</v>
      </c>
      <c r="R84" s="218"/>
      <c r="S84" s="217"/>
      <c r="T84" s="219"/>
      <c r="U84" s="217"/>
      <c r="V84" s="217"/>
      <c r="W84" s="218"/>
      <c r="X84" s="217"/>
      <c r="Y84" s="224"/>
    </row>
    <row r="85" spans="1:25" ht="16.5" customHeight="1" outlineLevel="1">
      <c r="A85" s="465" t="s">
        <v>192</v>
      </c>
      <c r="B85" s="226" t="s">
        <v>193</v>
      </c>
      <c r="C85" s="227"/>
      <c r="D85" s="226"/>
      <c r="E85" s="228">
        <f>$AG$28</f>
        <v>4.5</v>
      </c>
      <c r="F85" s="468" t="s">
        <v>189</v>
      </c>
      <c r="G85" s="226" t="s">
        <v>191</v>
      </c>
      <c r="H85" s="227"/>
      <c r="I85" s="226"/>
      <c r="J85" s="228">
        <f>$AG$30</f>
        <v>4.7</v>
      </c>
      <c r="K85" s="468" t="s">
        <v>278</v>
      </c>
      <c r="L85" s="226" t="s">
        <v>279</v>
      </c>
      <c r="M85" s="227"/>
      <c r="N85" s="226"/>
      <c r="O85" s="228">
        <f>$AG$32</f>
        <v>4.6</v>
      </c>
      <c r="P85" s="468" t="s">
        <v>278</v>
      </c>
      <c r="Q85" s="226" t="s">
        <v>279</v>
      </c>
      <c r="R85" s="227"/>
      <c r="S85" s="226"/>
      <c r="T85" s="228">
        <f>$AG$34</f>
        <v>4.7</v>
      </c>
      <c r="U85" s="468" t="s">
        <v>278</v>
      </c>
      <c r="V85" s="226" t="s">
        <v>279</v>
      </c>
      <c r="W85" s="227"/>
      <c r="X85" s="226"/>
      <c r="Y85" s="228">
        <f>$AG$36</f>
        <v>4.5</v>
      </c>
    </row>
    <row r="86" spans="1:25" ht="16.5" customHeight="1" outlineLevel="1">
      <c r="A86" s="466"/>
      <c r="B86" s="231" t="s">
        <v>198</v>
      </c>
      <c r="C86" s="232"/>
      <c r="D86" s="231"/>
      <c r="E86" s="228">
        <f>$AH$28</f>
        <v>2</v>
      </c>
      <c r="F86" s="469"/>
      <c r="G86" s="231" t="s">
        <v>198</v>
      </c>
      <c r="H86" s="232"/>
      <c r="I86" s="231"/>
      <c r="J86" s="228">
        <f>$AH$30</f>
        <v>2.2</v>
      </c>
      <c r="K86" s="469"/>
      <c r="L86" s="231" t="s">
        <v>198</v>
      </c>
      <c r="M86" s="232"/>
      <c r="N86" s="231"/>
      <c r="O86" s="228">
        <f>$AH$32</f>
        <v>2</v>
      </c>
      <c r="P86" s="469"/>
      <c r="Q86" s="231" t="s">
        <v>198</v>
      </c>
      <c r="R86" s="232"/>
      <c r="S86" s="231"/>
      <c r="T86" s="228">
        <f>$AH$34</f>
        <v>2.2</v>
      </c>
      <c r="U86" s="469"/>
      <c r="V86" s="231" t="s">
        <v>198</v>
      </c>
      <c r="W86" s="232"/>
      <c r="X86" s="231"/>
      <c r="Y86" s="228">
        <f>$AH$36</f>
        <v>2</v>
      </c>
    </row>
    <row r="87" spans="1:25" ht="16.5" customHeight="1" outlineLevel="1">
      <c r="A87" s="466"/>
      <c r="B87" s="231" t="s">
        <v>199</v>
      </c>
      <c r="C87" s="232"/>
      <c r="D87" s="231"/>
      <c r="E87" s="228">
        <f>$AI$28</f>
        <v>2</v>
      </c>
      <c r="F87" s="469"/>
      <c r="G87" s="231" t="s">
        <v>199</v>
      </c>
      <c r="H87" s="232"/>
      <c r="I87" s="231"/>
      <c r="J87" s="228">
        <f>$AI$30</f>
        <v>1.8</v>
      </c>
      <c r="K87" s="469"/>
      <c r="L87" s="231" t="s">
        <v>199</v>
      </c>
      <c r="M87" s="232"/>
      <c r="N87" s="231"/>
      <c r="O87" s="228">
        <f>$AI$32</f>
        <v>2.5</v>
      </c>
      <c r="P87" s="469"/>
      <c r="Q87" s="231" t="s">
        <v>199</v>
      </c>
      <c r="R87" s="232"/>
      <c r="S87" s="231"/>
      <c r="T87" s="228">
        <f>$AI$34</f>
        <v>2.1</v>
      </c>
      <c r="U87" s="469"/>
      <c r="V87" s="231" t="s">
        <v>199</v>
      </c>
      <c r="W87" s="232"/>
      <c r="X87" s="231"/>
      <c r="Y87" s="228">
        <f>$AI$36</f>
        <v>2.3</v>
      </c>
    </row>
    <row r="88" spans="1:25" ht="16.5" customHeight="1" outlineLevel="1">
      <c r="A88" s="466"/>
      <c r="B88" s="231" t="s">
        <v>200</v>
      </c>
      <c r="C88" s="232"/>
      <c r="D88" s="231"/>
      <c r="E88" s="228">
        <f>$AJ$28</f>
        <v>2.8</v>
      </c>
      <c r="F88" s="469"/>
      <c r="G88" s="231" t="s">
        <v>200</v>
      </c>
      <c r="H88" s="232"/>
      <c r="I88" s="231"/>
      <c r="J88" s="228">
        <f>$AJ$30</f>
        <v>2.7</v>
      </c>
      <c r="K88" s="469"/>
      <c r="L88" s="231" t="s">
        <v>200</v>
      </c>
      <c r="M88" s="232"/>
      <c r="N88" s="231"/>
      <c r="O88" s="228">
        <f>$AJ$32</f>
        <v>2.7</v>
      </c>
      <c r="P88" s="469"/>
      <c r="Q88" s="231" t="s">
        <v>200</v>
      </c>
      <c r="R88" s="232"/>
      <c r="S88" s="231"/>
      <c r="T88" s="228">
        <f>$AJ$34</f>
        <v>2.6</v>
      </c>
      <c r="U88" s="469"/>
      <c r="V88" s="231" t="s">
        <v>200</v>
      </c>
      <c r="W88" s="232"/>
      <c r="X88" s="231"/>
      <c r="Y88" s="228">
        <f>$AJ$36</f>
        <v>2.4</v>
      </c>
    </row>
    <row r="89" spans="1:25" ht="16.5" customHeight="1" outlineLevel="1">
      <c r="A89" s="466"/>
      <c r="B89" s="231" t="s">
        <v>202</v>
      </c>
      <c r="C89" s="232"/>
      <c r="D89" s="231"/>
      <c r="E89" s="228">
        <f>$AK$28</f>
        <v>1</v>
      </c>
      <c r="F89" s="469"/>
      <c r="G89" s="231" t="s">
        <v>202</v>
      </c>
      <c r="H89" s="232"/>
      <c r="I89" s="231"/>
      <c r="J89" s="228">
        <f>$AK$30</f>
        <v>0</v>
      </c>
      <c r="K89" s="469"/>
      <c r="L89" s="231" t="s">
        <v>202</v>
      </c>
      <c r="M89" s="232"/>
      <c r="N89" s="231"/>
      <c r="O89" s="228">
        <f>$AK$32</f>
        <v>0</v>
      </c>
      <c r="P89" s="469"/>
      <c r="Q89" s="231" t="s">
        <v>202</v>
      </c>
      <c r="R89" s="232"/>
      <c r="S89" s="231"/>
      <c r="T89" s="228">
        <f>$AK$34</f>
        <v>1</v>
      </c>
      <c r="U89" s="469"/>
      <c r="V89" s="231" t="s">
        <v>203</v>
      </c>
      <c r="W89" s="232"/>
      <c r="X89" s="231"/>
      <c r="Y89" s="228">
        <f>$AK$36</f>
        <v>1</v>
      </c>
    </row>
    <row r="90" spans="1:25" ht="17.25" customHeight="1" outlineLevel="1" thickBot="1">
      <c r="A90" s="467"/>
      <c r="B90" s="238" t="s">
        <v>204</v>
      </c>
      <c r="C90" s="239"/>
      <c r="D90" s="238"/>
      <c r="E90" s="240">
        <f>E85*70+E87*25+E89*60+E86*83+E88*45</f>
        <v>717</v>
      </c>
      <c r="F90" s="470"/>
      <c r="G90" s="238" t="s">
        <v>204</v>
      </c>
      <c r="H90" s="239"/>
      <c r="I90" s="238"/>
      <c r="J90" s="240">
        <f>J85*70+J87*25+J89*60+J86*83+J88*45</f>
        <v>678.1</v>
      </c>
      <c r="K90" s="470"/>
      <c r="L90" s="238" t="s">
        <v>204</v>
      </c>
      <c r="M90" s="239"/>
      <c r="N90" s="238"/>
      <c r="O90" s="240">
        <f>O85*70+O87*25+O89*60+O86*83+O88*45</f>
        <v>672</v>
      </c>
      <c r="P90" s="470"/>
      <c r="Q90" s="238" t="s">
        <v>204</v>
      </c>
      <c r="R90" s="239"/>
      <c r="S90" s="238"/>
      <c r="T90" s="240">
        <f>T85*70+T87*25+T89*60+T86*83+T88*45</f>
        <v>741.1</v>
      </c>
      <c r="U90" s="470"/>
      <c r="V90" s="238" t="s">
        <v>204</v>
      </c>
      <c r="W90" s="239"/>
      <c r="X90" s="238"/>
      <c r="Y90" s="241">
        <f>Y85*70+Y87*25+Y89*120+Y86*83+Y88*45</f>
        <v>766.5</v>
      </c>
    </row>
    <row r="91" spans="1:25" ht="16.5">
      <c r="A91" s="244" t="s">
        <v>0</v>
      </c>
      <c r="B91" s="245"/>
      <c r="C91" s="246"/>
      <c r="D91" s="247"/>
      <c r="E91" s="247"/>
      <c r="F91" s="247"/>
      <c r="G91" s="248"/>
      <c r="H91" s="249"/>
      <c r="I91" s="248"/>
      <c r="J91" s="248"/>
      <c r="K91" s="250"/>
      <c r="L91" s="251"/>
      <c r="M91" s="249"/>
      <c r="N91" s="250"/>
      <c r="O91" s="251"/>
      <c r="P91" s="250"/>
      <c r="Q91" s="250"/>
      <c r="R91" s="249"/>
      <c r="S91" s="250"/>
      <c r="T91" s="252"/>
      <c r="U91" s="253"/>
      <c r="V91" s="254"/>
      <c r="W91" s="255"/>
      <c r="X91" s="254"/>
      <c r="Y91" s="256"/>
    </row>
    <row r="92" spans="1:25" ht="16.5">
      <c r="A92" s="257"/>
      <c r="B92" s="258" t="s">
        <v>205</v>
      </c>
      <c r="C92" s="259"/>
      <c r="D92" s="260"/>
      <c r="E92" s="260"/>
      <c r="F92" s="261"/>
      <c r="G92" s="261"/>
      <c r="H92" s="259"/>
      <c r="I92" s="107"/>
      <c r="J92" s="258" t="s">
        <v>206</v>
      </c>
      <c r="K92" s="262"/>
      <c r="L92" s="263"/>
      <c r="M92" s="264"/>
      <c r="N92" s="265"/>
      <c r="O92" s="266"/>
      <c r="P92" s="267"/>
      <c r="Q92" s="268" t="s">
        <v>207</v>
      </c>
      <c r="R92" s="269"/>
      <c r="S92" s="270"/>
      <c r="T92" s="270"/>
      <c r="U92" s="107"/>
      <c r="V92" s="270"/>
      <c r="W92" s="271"/>
      <c r="X92" s="234"/>
      <c r="Y92" s="272"/>
    </row>
  </sheetData>
  <sheetProtection/>
  <mergeCells count="105">
    <mergeCell ref="A1:Y1"/>
    <mergeCell ref="A2:A7"/>
    <mergeCell ref="B2:E2"/>
    <mergeCell ref="F2:F7"/>
    <mergeCell ref="G2:J2"/>
    <mergeCell ref="K2:K7"/>
    <mergeCell ref="L2:O2"/>
    <mergeCell ref="P2:P7"/>
    <mergeCell ref="Q2:T2"/>
    <mergeCell ref="U2:U7"/>
    <mergeCell ref="V2:Y2"/>
    <mergeCell ref="A8:A14"/>
    <mergeCell ref="F8:F14"/>
    <mergeCell ref="K8:K14"/>
    <mergeCell ref="P8:P14"/>
    <mergeCell ref="U8:U14"/>
    <mergeCell ref="A15:A22"/>
    <mergeCell ref="F15:F22"/>
    <mergeCell ref="K15:K22"/>
    <mergeCell ref="P15:P22"/>
    <mergeCell ref="U15:U22"/>
    <mergeCell ref="A23:A28"/>
    <mergeCell ref="F23:F28"/>
    <mergeCell ref="K23:K28"/>
    <mergeCell ref="P23:P28"/>
    <mergeCell ref="U23:U28"/>
    <mergeCell ref="A29:A37"/>
    <mergeCell ref="F29:F37"/>
    <mergeCell ref="K29:K37"/>
    <mergeCell ref="P29:P37"/>
    <mergeCell ref="U29:U37"/>
    <mergeCell ref="AG30:AG31"/>
    <mergeCell ref="AG34:AG35"/>
    <mergeCell ref="AH30:AH31"/>
    <mergeCell ref="AI30:AI31"/>
    <mergeCell ref="AJ30:AJ31"/>
    <mergeCell ref="AG32:AG33"/>
    <mergeCell ref="AH32:AH33"/>
    <mergeCell ref="AI32:AI33"/>
    <mergeCell ref="AJ32:AJ33"/>
    <mergeCell ref="AH34:AH35"/>
    <mergeCell ref="AI34:AI35"/>
    <mergeCell ref="AJ34:AJ35"/>
    <mergeCell ref="AG36:AG37"/>
    <mergeCell ref="AH36:AH37"/>
    <mergeCell ref="AI36:AI37"/>
    <mergeCell ref="AJ36:AJ37"/>
    <mergeCell ref="A39:A44"/>
    <mergeCell ref="F39:F44"/>
    <mergeCell ref="K39:K44"/>
    <mergeCell ref="P39:P44"/>
    <mergeCell ref="U39:U44"/>
    <mergeCell ref="AA41:AA46"/>
    <mergeCell ref="A47:Y47"/>
    <mergeCell ref="A48:A53"/>
    <mergeCell ref="B48:E48"/>
    <mergeCell ref="F48:F53"/>
    <mergeCell ref="G48:J48"/>
    <mergeCell ref="K48:K53"/>
    <mergeCell ref="L48:O48"/>
    <mergeCell ref="P48:P53"/>
    <mergeCell ref="Q48:T48"/>
    <mergeCell ref="U48:U53"/>
    <mergeCell ref="K69:K74"/>
    <mergeCell ref="P69:P74"/>
    <mergeCell ref="U69:U74"/>
    <mergeCell ref="V48:Y48"/>
    <mergeCell ref="A54:A60"/>
    <mergeCell ref="F54:F60"/>
    <mergeCell ref="K54:K60"/>
    <mergeCell ref="P54:P60"/>
    <mergeCell ref="U54:U60"/>
    <mergeCell ref="U75:U83"/>
    <mergeCell ref="AG76:AG77"/>
    <mergeCell ref="AG80:AG81"/>
    <mergeCell ref="A61:A68"/>
    <mergeCell ref="F61:F68"/>
    <mergeCell ref="K61:K68"/>
    <mergeCell ref="P61:P68"/>
    <mergeCell ref="U61:U68"/>
    <mergeCell ref="A69:A74"/>
    <mergeCell ref="F69:F74"/>
    <mergeCell ref="AH76:AH77"/>
    <mergeCell ref="AI76:AI77"/>
    <mergeCell ref="AJ76:AJ77"/>
    <mergeCell ref="AG78:AG79"/>
    <mergeCell ref="AH78:AH79"/>
    <mergeCell ref="AI78:AI79"/>
    <mergeCell ref="AJ78:AJ79"/>
    <mergeCell ref="AI80:AI81"/>
    <mergeCell ref="AJ80:AJ81"/>
    <mergeCell ref="AG82:AG83"/>
    <mergeCell ref="AH82:AH83"/>
    <mergeCell ref="AI82:AI83"/>
    <mergeCell ref="AJ82:AJ83"/>
    <mergeCell ref="A85:A90"/>
    <mergeCell ref="F85:F90"/>
    <mergeCell ref="K85:K90"/>
    <mergeCell ref="P85:P90"/>
    <mergeCell ref="U85:U90"/>
    <mergeCell ref="AH80:AH81"/>
    <mergeCell ref="A75:A83"/>
    <mergeCell ref="F75:F83"/>
    <mergeCell ref="K75:K83"/>
    <mergeCell ref="P75:P83"/>
  </mergeCells>
  <printOptions horizontalCentered="1" verticalCentered="1"/>
  <pageMargins left="0" right="0" top="0.15748031496062992" bottom="0.15748031496062992" header="0.31496062992125984" footer="0.31496062992125984"/>
  <pageSetup fitToHeight="0" horizontalDpi="600" verticalDpi="600" orientation="landscape" paperSize="9" scale="70" r:id="rId1"/>
  <rowBreaks count="1" manualBreakCount="1">
    <brk id="46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L92"/>
  <sheetViews>
    <sheetView view="pageBreakPreview" zoomScale="90" zoomScaleSheetLayoutView="90" zoomScalePageLayoutView="0" workbookViewId="0" topLeftCell="A1">
      <selection activeCell="B5" sqref="B2:O14"/>
    </sheetView>
  </sheetViews>
  <sheetFormatPr defaultColWidth="9.00390625" defaultRowHeight="16.5" outlineLevelRow="1" outlineLevelCol="1"/>
  <cols>
    <col min="1" max="1" width="4.125" style="38" customWidth="1"/>
    <col min="2" max="2" width="19.00390625" style="38" customWidth="1"/>
    <col min="3" max="3" width="4.50390625" style="284" hidden="1" customWidth="1" outlineLevel="1"/>
    <col min="4" max="4" width="3.125" style="38" hidden="1" customWidth="1" outlineLevel="1"/>
    <col min="5" max="5" width="10.375" style="38" customWidth="1" collapsed="1"/>
    <col min="6" max="6" width="4.125" style="38" customWidth="1"/>
    <col min="7" max="7" width="19.00390625" style="38" customWidth="1"/>
    <col min="8" max="8" width="4.50390625" style="284" hidden="1" customWidth="1" outlineLevel="1"/>
    <col min="9" max="9" width="3.125" style="38" hidden="1" customWidth="1" outlineLevel="1"/>
    <col min="10" max="10" width="10.375" style="38" customWidth="1" collapsed="1"/>
    <col min="11" max="11" width="4.125" style="285" customWidth="1"/>
    <col min="12" max="12" width="19.00390625" style="38" customWidth="1"/>
    <col min="13" max="13" width="4.50390625" style="284" hidden="1" customWidth="1" outlineLevel="1"/>
    <col min="14" max="14" width="3.125" style="38" hidden="1" customWidth="1" outlineLevel="1"/>
    <col min="15" max="15" width="10.375" style="38" customWidth="1" collapsed="1"/>
    <col min="16" max="16" width="4.125" style="38" customWidth="1"/>
    <col min="17" max="17" width="19.00390625" style="38" customWidth="1"/>
    <col min="18" max="18" width="4.50390625" style="284" hidden="1" customWidth="1" outlineLevel="1"/>
    <col min="19" max="19" width="3.125" style="38" hidden="1" customWidth="1" outlineLevel="1"/>
    <col min="20" max="20" width="10.375" style="38" customWidth="1" collapsed="1"/>
    <col min="21" max="21" width="4.125" style="38" customWidth="1"/>
    <col min="22" max="22" width="19.00390625" style="38" customWidth="1"/>
    <col min="23" max="23" width="4.50390625" style="284" hidden="1" customWidth="1" outlineLevel="1"/>
    <col min="24" max="24" width="3.125" style="38" hidden="1" customWidth="1" outlineLevel="1"/>
    <col min="25" max="25" width="10.375" style="38" customWidth="1" collapsed="1"/>
    <col min="26" max="26" width="9.00390625" style="38" customWidth="1"/>
    <col min="27" max="27" width="12.875" style="38" customWidth="1"/>
    <col min="28" max="30" width="17.125" style="38" customWidth="1"/>
    <col min="31" max="16384" width="9.00390625" style="38" customWidth="1"/>
  </cols>
  <sheetData>
    <row r="1" spans="1:25" ht="26.25" thickBot="1">
      <c r="A1" s="513" t="s">
        <v>280</v>
      </c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3"/>
      <c r="N1" s="503"/>
      <c r="O1" s="503"/>
      <c r="P1" s="503"/>
      <c r="Q1" s="503"/>
      <c r="R1" s="503"/>
      <c r="S1" s="503"/>
      <c r="T1" s="503"/>
      <c r="U1" s="503"/>
      <c r="V1" s="503"/>
      <c r="W1" s="503"/>
      <c r="X1" s="503"/>
      <c r="Y1" s="514"/>
    </row>
    <row r="2" spans="1:25" ht="16.5" customHeight="1">
      <c r="A2" s="505" t="str">
        <f>$AA28</f>
        <v>小米飯</v>
      </c>
      <c r="B2" s="506">
        <v>42345</v>
      </c>
      <c r="C2" s="506"/>
      <c r="D2" s="506"/>
      <c r="E2" s="507"/>
      <c r="F2" s="508" t="str">
        <f>$AA30</f>
        <v>糙米飯</v>
      </c>
      <c r="G2" s="509">
        <f>B2+1</f>
        <v>42346</v>
      </c>
      <c r="H2" s="509"/>
      <c r="I2" s="509"/>
      <c r="J2" s="509"/>
      <c r="K2" s="508" t="str">
        <f>$AA32</f>
        <v>特餐</v>
      </c>
      <c r="L2" s="510">
        <f>G2+1</f>
        <v>42347</v>
      </c>
      <c r="M2" s="510"/>
      <c r="N2" s="510"/>
      <c r="O2" s="510"/>
      <c r="P2" s="508" t="str">
        <f>$AA34</f>
        <v>糙米飯</v>
      </c>
      <c r="Q2" s="511">
        <f>L2+1</f>
        <v>42348</v>
      </c>
      <c r="R2" s="511"/>
      <c r="S2" s="511"/>
      <c r="T2" s="511"/>
      <c r="U2" s="508" t="str">
        <f>$AA36</f>
        <v>蕎麥糙米飯</v>
      </c>
      <c r="V2" s="494">
        <f>Q2+1</f>
        <v>42349</v>
      </c>
      <c r="W2" s="494"/>
      <c r="X2" s="494"/>
      <c r="Y2" s="495"/>
    </row>
    <row r="3" spans="1:25" ht="16.5">
      <c r="A3" s="489"/>
      <c r="B3" s="39" t="s">
        <v>2</v>
      </c>
      <c r="C3" s="40"/>
      <c r="D3" s="41"/>
      <c r="E3" s="42">
        <v>2100</v>
      </c>
      <c r="F3" s="492"/>
      <c r="G3" s="43" t="s">
        <v>2</v>
      </c>
      <c r="H3" s="40"/>
      <c r="I3" s="41"/>
      <c r="J3" s="44">
        <f>E3</f>
        <v>2100</v>
      </c>
      <c r="K3" s="492"/>
      <c r="L3" s="43" t="s">
        <v>2</v>
      </c>
      <c r="M3" s="40"/>
      <c r="N3" s="41"/>
      <c r="O3" s="44">
        <f>J3-50</f>
        <v>2050</v>
      </c>
      <c r="P3" s="492"/>
      <c r="Q3" s="43" t="s">
        <v>2</v>
      </c>
      <c r="R3" s="40"/>
      <c r="S3" s="41"/>
      <c r="T3" s="44">
        <f>O3</f>
        <v>2050</v>
      </c>
      <c r="U3" s="492"/>
      <c r="V3" s="43" t="s">
        <v>2</v>
      </c>
      <c r="W3" s="40"/>
      <c r="X3" s="41"/>
      <c r="Y3" s="45">
        <f>2100-50</f>
        <v>2050</v>
      </c>
    </row>
    <row r="4" spans="1:25" ht="16.5">
      <c r="A4" s="489"/>
      <c r="B4" s="43" t="s">
        <v>3</v>
      </c>
      <c r="C4" s="46"/>
      <c r="D4" s="47" t="s">
        <v>4</v>
      </c>
      <c r="E4" s="48" t="s">
        <v>5</v>
      </c>
      <c r="F4" s="492"/>
      <c r="G4" s="43" t="s">
        <v>3</v>
      </c>
      <c r="H4" s="46"/>
      <c r="I4" s="47" t="s">
        <v>4</v>
      </c>
      <c r="J4" s="49" t="s">
        <v>6</v>
      </c>
      <c r="K4" s="492"/>
      <c r="L4" s="43" t="s">
        <v>3</v>
      </c>
      <c r="M4" s="46"/>
      <c r="N4" s="47" t="s">
        <v>4</v>
      </c>
      <c r="O4" s="49" t="s">
        <v>6</v>
      </c>
      <c r="P4" s="492"/>
      <c r="Q4" s="43" t="s">
        <v>3</v>
      </c>
      <c r="R4" s="46"/>
      <c r="S4" s="47" t="s">
        <v>4</v>
      </c>
      <c r="T4" s="49" t="s">
        <v>6</v>
      </c>
      <c r="U4" s="492"/>
      <c r="V4" s="43" t="s">
        <v>3</v>
      </c>
      <c r="W4" s="46"/>
      <c r="X4" s="47" t="s">
        <v>4</v>
      </c>
      <c r="Y4" s="50" t="s">
        <v>6</v>
      </c>
    </row>
    <row r="5" spans="1:25" ht="16.5" customHeight="1">
      <c r="A5" s="489"/>
      <c r="B5" s="51" t="s">
        <v>7</v>
      </c>
      <c r="C5" s="52" t="s">
        <v>8</v>
      </c>
      <c r="D5" s="53">
        <v>57.5</v>
      </c>
      <c r="E5" s="54">
        <v>120</v>
      </c>
      <c r="F5" s="492"/>
      <c r="G5" s="51" t="s">
        <v>7</v>
      </c>
      <c r="H5" s="52" t="s">
        <v>8</v>
      </c>
      <c r="I5" s="53">
        <v>50</v>
      </c>
      <c r="J5" s="55">
        <v>100</v>
      </c>
      <c r="K5" s="492"/>
      <c r="L5" s="51" t="s">
        <v>7</v>
      </c>
      <c r="M5" s="52" t="s">
        <v>8</v>
      </c>
      <c r="N5" s="53">
        <v>24</v>
      </c>
      <c r="O5" s="55">
        <f aca="true" t="shared" si="0" ref="O5:O13">N5*$O$3/1000</f>
        <v>49.2</v>
      </c>
      <c r="P5" s="492"/>
      <c r="Q5" s="51" t="s">
        <v>7</v>
      </c>
      <c r="R5" s="52" t="s">
        <v>8</v>
      </c>
      <c r="S5" s="53">
        <v>47.5</v>
      </c>
      <c r="T5" s="55">
        <v>100</v>
      </c>
      <c r="U5" s="492"/>
      <c r="V5" s="51" t="s">
        <v>7</v>
      </c>
      <c r="W5" s="52" t="s">
        <v>8</v>
      </c>
      <c r="X5" s="53">
        <v>40</v>
      </c>
      <c r="Y5" s="56">
        <f aca="true" t="shared" si="1" ref="Y5:Y18">X5*$Y$3/1000</f>
        <v>82</v>
      </c>
    </row>
    <row r="6" spans="1:25" ht="16.5">
      <c r="A6" s="489"/>
      <c r="B6" s="57" t="s">
        <v>281</v>
      </c>
      <c r="C6" s="52" t="s">
        <v>12</v>
      </c>
      <c r="D6" s="53">
        <v>4.5</v>
      </c>
      <c r="E6" s="54">
        <f>D6*$E$3/1000</f>
        <v>9.45</v>
      </c>
      <c r="F6" s="492"/>
      <c r="G6" s="57" t="s">
        <v>13</v>
      </c>
      <c r="H6" s="52" t="s">
        <v>8</v>
      </c>
      <c r="I6" s="53">
        <v>14</v>
      </c>
      <c r="J6" s="55">
        <v>30</v>
      </c>
      <c r="K6" s="492"/>
      <c r="L6" s="57" t="s">
        <v>13</v>
      </c>
      <c r="M6" s="52" t="s">
        <v>8</v>
      </c>
      <c r="N6" s="53">
        <v>7</v>
      </c>
      <c r="O6" s="55">
        <f t="shared" si="0"/>
        <v>14.35</v>
      </c>
      <c r="P6" s="492"/>
      <c r="Q6" s="57" t="s">
        <v>13</v>
      </c>
      <c r="R6" s="52" t="s">
        <v>8</v>
      </c>
      <c r="S6" s="53">
        <v>14</v>
      </c>
      <c r="T6" s="55">
        <v>30</v>
      </c>
      <c r="U6" s="492"/>
      <c r="V6" s="57" t="s">
        <v>13</v>
      </c>
      <c r="W6" s="52" t="s">
        <v>8</v>
      </c>
      <c r="X6" s="53">
        <v>17</v>
      </c>
      <c r="Y6" s="56">
        <f t="shared" si="1"/>
        <v>34.85</v>
      </c>
    </row>
    <row r="7" spans="1:25" ht="16.5">
      <c r="A7" s="490"/>
      <c r="B7" s="59"/>
      <c r="C7" s="46"/>
      <c r="D7" s="43"/>
      <c r="E7" s="60"/>
      <c r="F7" s="493"/>
      <c r="G7" s="61"/>
      <c r="H7" s="62"/>
      <c r="I7" s="47"/>
      <c r="J7" s="63"/>
      <c r="K7" s="493"/>
      <c r="L7" s="57" t="s">
        <v>282</v>
      </c>
      <c r="M7" s="286" t="s">
        <v>27</v>
      </c>
      <c r="N7" s="66">
        <v>25</v>
      </c>
      <c r="O7" s="55">
        <f t="shared" si="0"/>
        <v>51.25</v>
      </c>
      <c r="P7" s="493"/>
      <c r="Q7" s="51"/>
      <c r="R7" s="52"/>
      <c r="S7" s="47"/>
      <c r="T7" s="63"/>
      <c r="U7" s="493"/>
      <c r="V7" s="51" t="s">
        <v>283</v>
      </c>
      <c r="W7" s="52" t="s">
        <v>19</v>
      </c>
      <c r="X7" s="53">
        <v>4.5</v>
      </c>
      <c r="Y7" s="56">
        <f t="shared" si="1"/>
        <v>9.225</v>
      </c>
    </row>
    <row r="8" spans="1:25" ht="17.25" customHeight="1">
      <c r="A8" s="496" t="str">
        <f>$AB28</f>
        <v>蒜泥白肉</v>
      </c>
      <c r="B8" s="67" t="s">
        <v>284</v>
      </c>
      <c r="C8" s="68" t="s">
        <v>23</v>
      </c>
      <c r="D8" s="66">
        <v>43</v>
      </c>
      <c r="E8" s="69">
        <f aca="true" t="shared" si="2" ref="E8:E13">D8*$E$3/1000</f>
        <v>90.3</v>
      </c>
      <c r="F8" s="499" t="str">
        <f>$AB30</f>
        <v>味噌燒雞</v>
      </c>
      <c r="G8" s="67" t="s">
        <v>20</v>
      </c>
      <c r="H8" s="287" t="s">
        <v>21</v>
      </c>
      <c r="I8" s="288">
        <v>60</v>
      </c>
      <c r="J8" s="70">
        <f>I8*$J$3/1000</f>
        <v>126</v>
      </c>
      <c r="K8" s="499" t="str">
        <f>$AB32</f>
        <v>八寶炸醬飯</v>
      </c>
      <c r="L8" s="64" t="s">
        <v>66</v>
      </c>
      <c r="M8" s="289" t="s">
        <v>285</v>
      </c>
      <c r="N8" s="66">
        <v>23.5</v>
      </c>
      <c r="O8" s="55">
        <f t="shared" si="0"/>
        <v>48.175</v>
      </c>
      <c r="P8" s="499" t="str">
        <f>$AB34</f>
        <v>海味魚丁</v>
      </c>
      <c r="Q8" s="67" t="s">
        <v>286</v>
      </c>
      <c r="R8" s="68" t="s">
        <v>287</v>
      </c>
      <c r="S8" s="66">
        <v>68.5</v>
      </c>
      <c r="T8" s="55">
        <f aca="true" t="shared" si="3" ref="T8:T13">S8*$T$3/1000</f>
        <v>140.425</v>
      </c>
      <c r="U8" s="499" t="str">
        <f>$AB36</f>
        <v>營養番茄炒蛋</v>
      </c>
      <c r="V8" s="72" t="s">
        <v>288</v>
      </c>
      <c r="W8" s="73" t="s">
        <v>289</v>
      </c>
      <c r="X8" s="74">
        <v>36.5</v>
      </c>
      <c r="Y8" s="56">
        <f t="shared" si="1"/>
        <v>74.825</v>
      </c>
    </row>
    <row r="9" spans="1:25" ht="17.25" customHeight="1">
      <c r="A9" s="497"/>
      <c r="B9" s="67" t="s">
        <v>290</v>
      </c>
      <c r="C9" s="68" t="s">
        <v>15</v>
      </c>
      <c r="D9" s="66">
        <v>38</v>
      </c>
      <c r="E9" s="69">
        <f t="shared" si="2"/>
        <v>79.8</v>
      </c>
      <c r="F9" s="500"/>
      <c r="G9" s="290" t="s">
        <v>40</v>
      </c>
      <c r="H9" s="287" t="s">
        <v>17</v>
      </c>
      <c r="I9" s="66">
        <v>3</v>
      </c>
      <c r="J9" s="70">
        <f>I9*$J$3/1000</f>
        <v>6.3</v>
      </c>
      <c r="K9" s="500"/>
      <c r="L9" s="64" t="s">
        <v>50</v>
      </c>
      <c r="M9" s="289" t="s">
        <v>17</v>
      </c>
      <c r="N9" s="66">
        <v>2</v>
      </c>
      <c r="O9" s="55">
        <f t="shared" si="0"/>
        <v>4.1</v>
      </c>
      <c r="P9" s="500"/>
      <c r="Q9" s="67" t="s">
        <v>68</v>
      </c>
      <c r="R9" s="68" t="s">
        <v>39</v>
      </c>
      <c r="S9" s="66">
        <v>29.5</v>
      </c>
      <c r="T9" s="55">
        <f t="shared" si="3"/>
        <v>60.475</v>
      </c>
      <c r="U9" s="500"/>
      <c r="V9" s="72" t="s">
        <v>291</v>
      </c>
      <c r="W9" s="73" t="s">
        <v>213</v>
      </c>
      <c r="X9" s="75">
        <v>28</v>
      </c>
      <c r="Y9" s="291">
        <f>X9*$Y$3/4800</f>
        <v>11.958333333333334</v>
      </c>
    </row>
    <row r="10" spans="1:25" ht="17.25" customHeight="1">
      <c r="A10" s="497"/>
      <c r="B10" s="77" t="s">
        <v>292</v>
      </c>
      <c r="C10" s="73" t="s">
        <v>17</v>
      </c>
      <c r="D10" s="66">
        <v>1</v>
      </c>
      <c r="E10" s="69">
        <f t="shared" si="2"/>
        <v>2.1</v>
      </c>
      <c r="F10" s="500"/>
      <c r="G10" s="292" t="s">
        <v>293</v>
      </c>
      <c r="H10" s="287" t="s">
        <v>17</v>
      </c>
      <c r="I10" s="66">
        <v>35</v>
      </c>
      <c r="J10" s="70">
        <f>I10*$J$3/1000</f>
        <v>73.5</v>
      </c>
      <c r="K10" s="500"/>
      <c r="L10" s="64" t="s">
        <v>294</v>
      </c>
      <c r="M10" s="289" t="s">
        <v>295</v>
      </c>
      <c r="N10" s="66">
        <v>7.5</v>
      </c>
      <c r="O10" s="55">
        <f t="shared" si="0"/>
        <v>15.375</v>
      </c>
      <c r="P10" s="500"/>
      <c r="Q10" s="78" t="s">
        <v>296</v>
      </c>
      <c r="R10" s="68" t="s">
        <v>12</v>
      </c>
      <c r="S10" s="66">
        <v>1</v>
      </c>
      <c r="T10" s="293">
        <f t="shared" si="3"/>
        <v>2.05</v>
      </c>
      <c r="U10" s="500"/>
      <c r="V10" s="72" t="s">
        <v>297</v>
      </c>
      <c r="W10" s="73" t="s">
        <v>17</v>
      </c>
      <c r="X10" s="74">
        <v>9</v>
      </c>
      <c r="Y10" s="56">
        <f t="shared" si="1"/>
        <v>18.45</v>
      </c>
    </row>
    <row r="11" spans="1:25" ht="17.25" customHeight="1">
      <c r="A11" s="497"/>
      <c r="B11" s="78" t="s">
        <v>47</v>
      </c>
      <c r="C11" s="65" t="s">
        <v>17</v>
      </c>
      <c r="D11" s="79">
        <v>0.5</v>
      </c>
      <c r="E11" s="69">
        <f t="shared" si="2"/>
        <v>1.05</v>
      </c>
      <c r="F11" s="500"/>
      <c r="G11" s="292" t="s">
        <v>243</v>
      </c>
      <c r="H11" s="287" t="s">
        <v>12</v>
      </c>
      <c r="I11" s="66">
        <v>1.5</v>
      </c>
      <c r="J11" s="80">
        <f>I11*$J$3/1000</f>
        <v>3.15</v>
      </c>
      <c r="K11" s="500"/>
      <c r="L11" s="64" t="s">
        <v>298</v>
      </c>
      <c r="M11" s="289" t="s">
        <v>45</v>
      </c>
      <c r="N11" s="66">
        <v>29.5</v>
      </c>
      <c r="O11" s="55">
        <f t="shared" si="0"/>
        <v>60.475</v>
      </c>
      <c r="P11" s="500"/>
      <c r="Q11" s="78" t="s">
        <v>299</v>
      </c>
      <c r="R11" s="81" t="s">
        <v>52</v>
      </c>
      <c r="S11" s="79">
        <v>1</v>
      </c>
      <c r="T11" s="55"/>
      <c r="U11" s="500"/>
      <c r="V11" s="72" t="s">
        <v>300</v>
      </c>
      <c r="W11" s="73" t="s">
        <v>301</v>
      </c>
      <c r="X11" s="74">
        <v>9</v>
      </c>
      <c r="Y11" s="56">
        <f t="shared" si="1"/>
        <v>18.45</v>
      </c>
    </row>
    <row r="12" spans="1:25" ht="17.25" customHeight="1">
      <c r="A12" s="497"/>
      <c r="B12" s="78" t="s">
        <v>302</v>
      </c>
      <c r="C12" s="65" t="s">
        <v>43</v>
      </c>
      <c r="D12" s="79">
        <v>1.5</v>
      </c>
      <c r="E12" s="69">
        <f t="shared" si="2"/>
        <v>3.15</v>
      </c>
      <c r="F12" s="500"/>
      <c r="G12" s="294" t="s">
        <v>42</v>
      </c>
      <c r="H12" s="295" t="s">
        <v>43</v>
      </c>
      <c r="I12" s="86">
        <v>0.7</v>
      </c>
      <c r="J12" s="70">
        <f>I12*$J$3/1000</f>
        <v>1.47</v>
      </c>
      <c r="K12" s="500"/>
      <c r="L12" s="64" t="s">
        <v>303</v>
      </c>
      <c r="M12" s="296" t="s">
        <v>12</v>
      </c>
      <c r="N12" s="297">
        <v>1</v>
      </c>
      <c r="O12" s="298">
        <f t="shared" si="0"/>
        <v>2.05</v>
      </c>
      <c r="P12" s="500"/>
      <c r="Q12" s="78" t="s">
        <v>304</v>
      </c>
      <c r="R12" s="81" t="s">
        <v>52</v>
      </c>
      <c r="S12" s="79">
        <v>1</v>
      </c>
      <c r="T12" s="55"/>
      <c r="U12" s="500"/>
      <c r="V12" s="72" t="s">
        <v>305</v>
      </c>
      <c r="W12" s="73" t="s">
        <v>17</v>
      </c>
      <c r="X12" s="74">
        <v>9</v>
      </c>
      <c r="Y12" s="56">
        <f t="shared" si="1"/>
        <v>18.45</v>
      </c>
    </row>
    <row r="13" spans="1:25" ht="17.25" customHeight="1">
      <c r="A13" s="497"/>
      <c r="B13" s="78" t="s">
        <v>306</v>
      </c>
      <c r="C13" s="81" t="s">
        <v>101</v>
      </c>
      <c r="D13" s="79">
        <v>1</v>
      </c>
      <c r="E13" s="299">
        <f t="shared" si="2"/>
        <v>2.1</v>
      </c>
      <c r="F13" s="500"/>
      <c r="G13" s="78"/>
      <c r="H13" s="81"/>
      <c r="I13" s="79"/>
      <c r="J13" s="70"/>
      <c r="K13" s="500"/>
      <c r="L13" s="64" t="s">
        <v>307</v>
      </c>
      <c r="M13" s="300" t="s">
        <v>12</v>
      </c>
      <c r="N13" s="301">
        <v>1</v>
      </c>
      <c r="O13" s="302">
        <f t="shared" si="0"/>
        <v>2.05</v>
      </c>
      <c r="P13" s="500"/>
      <c r="Q13" s="67" t="s">
        <v>308</v>
      </c>
      <c r="R13" s="68"/>
      <c r="S13" s="74"/>
      <c r="T13" s="55">
        <f t="shared" si="3"/>
        <v>0</v>
      </c>
      <c r="U13" s="500"/>
      <c r="V13" s="64" t="s">
        <v>309</v>
      </c>
      <c r="W13" s="65" t="s">
        <v>34</v>
      </c>
      <c r="X13" s="66"/>
      <c r="Y13" s="165" t="s">
        <v>310</v>
      </c>
    </row>
    <row r="14" spans="1:25" ht="17.25" customHeight="1">
      <c r="A14" s="498"/>
      <c r="B14" s="89" t="s">
        <v>59</v>
      </c>
      <c r="C14" s="90"/>
      <c r="D14" s="91">
        <f>SUM(D8:D13)</f>
        <v>85</v>
      </c>
      <c r="E14" s="92">
        <f>SUM(E8:E13)</f>
        <v>178.5</v>
      </c>
      <c r="F14" s="501"/>
      <c r="G14" s="89" t="s">
        <v>59</v>
      </c>
      <c r="H14" s="90"/>
      <c r="I14" s="93">
        <f>SUM(I8:I13)</f>
        <v>100.2</v>
      </c>
      <c r="J14" s="93">
        <f>SUM(J8:J13)</f>
        <v>210.42000000000002</v>
      </c>
      <c r="K14" s="501"/>
      <c r="L14" s="89" t="s">
        <v>59</v>
      </c>
      <c r="M14" s="94"/>
      <c r="N14" s="303">
        <f>SUM(N5:N13)</f>
        <v>120.5</v>
      </c>
      <c r="O14" s="303">
        <f>SUM(O5:O13)</f>
        <v>247.02500000000003</v>
      </c>
      <c r="P14" s="501"/>
      <c r="Q14" s="89" t="s">
        <v>59</v>
      </c>
      <c r="R14" s="94"/>
      <c r="S14" s="95">
        <f>SUM(S7:S13)</f>
        <v>101</v>
      </c>
      <c r="T14" s="95">
        <f>SUM(T8:T13)</f>
        <v>202.95000000000002</v>
      </c>
      <c r="U14" s="501"/>
      <c r="V14" s="89" t="s">
        <v>59</v>
      </c>
      <c r="W14" s="94"/>
      <c r="X14" s="95">
        <f>SUM(X8:X13)</f>
        <v>91.5</v>
      </c>
      <c r="Y14" s="96">
        <f>SUM(Y8:Y13)</f>
        <v>142.13333333333333</v>
      </c>
    </row>
    <row r="15" spans="1:25" ht="17.25" customHeight="1">
      <c r="A15" s="486" t="str">
        <f>$AC28</f>
        <v>粉蒸金瓜</v>
      </c>
      <c r="B15" s="84" t="s">
        <v>311</v>
      </c>
      <c r="C15" s="73" t="s">
        <v>17</v>
      </c>
      <c r="D15" s="97">
        <v>70</v>
      </c>
      <c r="E15" s="69">
        <f>D15*$E$3/1000</f>
        <v>147</v>
      </c>
      <c r="F15" s="487" t="str">
        <f>$AC30</f>
        <v>黃金海根</v>
      </c>
      <c r="G15" s="98" t="s">
        <v>312</v>
      </c>
      <c r="H15" s="99" t="s">
        <v>313</v>
      </c>
      <c r="I15" s="100">
        <v>47.5</v>
      </c>
      <c r="J15" s="70">
        <f>I15*$J$3/1000</f>
        <v>99.75</v>
      </c>
      <c r="K15" s="487" t="str">
        <f>$AC32</f>
        <v>關東煮</v>
      </c>
      <c r="L15" s="304" t="s">
        <v>314</v>
      </c>
      <c r="M15" s="289" t="s">
        <v>213</v>
      </c>
      <c r="N15" s="305">
        <v>25</v>
      </c>
      <c r="O15" s="55">
        <f>N15*$O$3/1000</f>
        <v>51.25</v>
      </c>
      <c r="P15" s="487" t="str">
        <f>$AC34</f>
        <v>什錦黃瓜</v>
      </c>
      <c r="Q15" s="102" t="s">
        <v>110</v>
      </c>
      <c r="R15" s="73" t="s">
        <v>17</v>
      </c>
      <c r="S15" s="306">
        <v>80</v>
      </c>
      <c r="T15" s="55">
        <f>S15*$T$3/1000</f>
        <v>164</v>
      </c>
      <c r="U15" s="487" t="str">
        <f>$AC36</f>
        <v>晶珠翠玉</v>
      </c>
      <c r="V15" s="84" t="s">
        <v>32</v>
      </c>
      <c r="W15" s="68" t="s">
        <v>17</v>
      </c>
      <c r="X15" s="97">
        <v>10</v>
      </c>
      <c r="Y15" s="56">
        <f t="shared" si="1"/>
        <v>20.5</v>
      </c>
    </row>
    <row r="16" spans="1:25" ht="17.25" customHeight="1">
      <c r="A16" s="486"/>
      <c r="B16" s="64" t="s">
        <v>222</v>
      </c>
      <c r="C16" s="68" t="s">
        <v>72</v>
      </c>
      <c r="D16" s="97">
        <v>5.5</v>
      </c>
      <c r="E16" s="69">
        <f>D16*$E$3/1000</f>
        <v>11.55</v>
      </c>
      <c r="F16" s="487"/>
      <c r="G16" s="103" t="s">
        <v>73</v>
      </c>
      <c r="H16" s="73" t="s">
        <v>74</v>
      </c>
      <c r="I16" s="104">
        <v>4.8</v>
      </c>
      <c r="J16" s="105">
        <f>I16*$J$3/1000</f>
        <v>10.08</v>
      </c>
      <c r="K16" s="487"/>
      <c r="L16" s="307" t="s">
        <v>315</v>
      </c>
      <c r="M16" s="289" t="s">
        <v>316</v>
      </c>
      <c r="N16" s="305">
        <v>11.5</v>
      </c>
      <c r="O16" s="55">
        <f>N16*$O$3/1000</f>
        <v>23.575</v>
      </c>
      <c r="P16" s="487"/>
      <c r="Q16" s="103" t="s">
        <v>71</v>
      </c>
      <c r="R16" s="73" t="s">
        <v>72</v>
      </c>
      <c r="S16" s="172">
        <v>4.5</v>
      </c>
      <c r="T16" s="55">
        <f>S16*$T$3/1000</f>
        <v>9.225</v>
      </c>
      <c r="U16" s="487"/>
      <c r="V16" s="84" t="s">
        <v>73</v>
      </c>
      <c r="W16" s="68" t="s">
        <v>88</v>
      </c>
      <c r="X16" s="97">
        <v>36.5</v>
      </c>
      <c r="Y16" s="56">
        <f t="shared" si="1"/>
        <v>74.825</v>
      </c>
    </row>
    <row r="17" spans="1:25" ht="17.25" customHeight="1">
      <c r="A17" s="486"/>
      <c r="B17" s="84" t="s">
        <v>317</v>
      </c>
      <c r="C17" s="73" t="s">
        <v>295</v>
      </c>
      <c r="D17" s="97">
        <v>4.7</v>
      </c>
      <c r="E17" s="69">
        <f>D17*$E$3/1000</f>
        <v>9.87</v>
      </c>
      <c r="F17" s="487"/>
      <c r="G17" s="103" t="s">
        <v>16</v>
      </c>
      <c r="H17" s="73" t="s">
        <v>17</v>
      </c>
      <c r="I17" s="104">
        <v>3</v>
      </c>
      <c r="J17" s="70">
        <f>I17*$J$3/1000</f>
        <v>6.3</v>
      </c>
      <c r="K17" s="487"/>
      <c r="L17" s="308" t="s">
        <v>65</v>
      </c>
      <c r="M17" s="289" t="s">
        <v>17</v>
      </c>
      <c r="N17" s="305">
        <v>19.5</v>
      </c>
      <c r="O17" s="55">
        <f>N17*$O$3/1000</f>
        <v>39.975</v>
      </c>
      <c r="P17" s="487"/>
      <c r="Q17" s="103" t="s">
        <v>58</v>
      </c>
      <c r="R17" s="73" t="s">
        <v>39</v>
      </c>
      <c r="S17" s="172">
        <v>6</v>
      </c>
      <c r="T17" s="55">
        <f>S17*$T$3/1000</f>
        <v>12.3</v>
      </c>
      <c r="U17" s="487"/>
      <c r="V17" s="84" t="s">
        <v>318</v>
      </c>
      <c r="W17" s="68" t="s">
        <v>39</v>
      </c>
      <c r="X17" s="97">
        <v>7</v>
      </c>
      <c r="Y17" s="56">
        <f t="shared" si="1"/>
        <v>14.35</v>
      </c>
    </row>
    <row r="18" spans="1:34" ht="17.25" customHeight="1">
      <c r="A18" s="486"/>
      <c r="B18" s="84" t="s">
        <v>319</v>
      </c>
      <c r="C18" s="73" t="s">
        <v>45</v>
      </c>
      <c r="D18" s="97">
        <v>4</v>
      </c>
      <c r="E18" s="309">
        <f>D18*$E$3/600</f>
        <v>14</v>
      </c>
      <c r="F18" s="487"/>
      <c r="G18" s="103" t="s">
        <v>82</v>
      </c>
      <c r="H18" s="73" t="s">
        <v>43</v>
      </c>
      <c r="I18" s="106">
        <v>0.5</v>
      </c>
      <c r="J18" s="70">
        <f>I18*$J$3/1000</f>
        <v>1.05</v>
      </c>
      <c r="K18" s="487"/>
      <c r="L18" s="310" t="s">
        <v>320</v>
      </c>
      <c r="M18" s="289" t="s">
        <v>17</v>
      </c>
      <c r="N18" s="305">
        <v>29.5</v>
      </c>
      <c r="O18" s="55">
        <f>N18*$O$3/1000</f>
        <v>60.475</v>
      </c>
      <c r="P18" s="487"/>
      <c r="Q18" s="103" t="s">
        <v>87</v>
      </c>
      <c r="R18" s="73" t="s">
        <v>88</v>
      </c>
      <c r="S18" s="172">
        <v>5</v>
      </c>
      <c r="T18" s="55">
        <f>S18*$T$3/1000</f>
        <v>10.25</v>
      </c>
      <c r="U18" s="487"/>
      <c r="V18" s="72" t="s">
        <v>321</v>
      </c>
      <c r="W18" s="73" t="s">
        <v>295</v>
      </c>
      <c r="X18" s="97">
        <v>14.5</v>
      </c>
      <c r="Y18" s="56">
        <f t="shared" si="1"/>
        <v>29.725</v>
      </c>
      <c r="AA18" s="107"/>
      <c r="AB18" s="107"/>
      <c r="AC18" s="107"/>
      <c r="AD18" s="107"/>
      <c r="AE18" s="107"/>
      <c r="AF18" s="107"/>
      <c r="AG18" s="107"/>
      <c r="AH18" s="107"/>
    </row>
    <row r="19" spans="1:34" ht="17.25" customHeight="1">
      <c r="A19" s="486"/>
      <c r="B19" s="72"/>
      <c r="C19" s="65"/>
      <c r="D19" s="97"/>
      <c r="E19" s="69"/>
      <c r="F19" s="487"/>
      <c r="G19" s="103" t="s">
        <v>38</v>
      </c>
      <c r="H19" s="108" t="s">
        <v>39</v>
      </c>
      <c r="I19" s="109">
        <v>4.8</v>
      </c>
      <c r="J19" s="70">
        <f>I19*$J$3/1000</f>
        <v>10.08</v>
      </c>
      <c r="K19" s="487"/>
      <c r="L19" s="101" t="s">
        <v>322</v>
      </c>
      <c r="M19" s="65" t="s">
        <v>57</v>
      </c>
      <c r="N19" s="97">
        <v>1</v>
      </c>
      <c r="O19" s="55" t="s">
        <v>323</v>
      </c>
      <c r="P19" s="487"/>
      <c r="Q19" s="103" t="s">
        <v>284</v>
      </c>
      <c r="R19" s="73" t="s">
        <v>23</v>
      </c>
      <c r="S19" s="311">
        <v>4.5</v>
      </c>
      <c r="T19" s="55">
        <f>S19*$T$3/1000</f>
        <v>9.225</v>
      </c>
      <c r="U19" s="487"/>
      <c r="V19" s="72"/>
      <c r="W19" s="73"/>
      <c r="X19" s="97"/>
      <c r="Y19" s="56"/>
      <c r="AA19" s="107"/>
      <c r="AB19" s="107"/>
      <c r="AC19" s="107"/>
      <c r="AD19" s="107"/>
      <c r="AE19" s="107"/>
      <c r="AF19" s="107"/>
      <c r="AG19" s="107"/>
      <c r="AH19" s="107"/>
    </row>
    <row r="20" spans="1:34" ht="17.25" customHeight="1">
      <c r="A20" s="486"/>
      <c r="B20" s="110"/>
      <c r="C20" s="111"/>
      <c r="D20" s="112"/>
      <c r="E20" s="69"/>
      <c r="F20" s="487"/>
      <c r="G20" s="113"/>
      <c r="H20" s="108"/>
      <c r="I20" s="109"/>
      <c r="J20" s="70"/>
      <c r="K20" s="487"/>
      <c r="L20" s="101" t="s">
        <v>324</v>
      </c>
      <c r="M20" s="65" t="s">
        <v>57</v>
      </c>
      <c r="N20" s="112">
        <v>1</v>
      </c>
      <c r="O20" s="55" t="s">
        <v>46</v>
      </c>
      <c r="P20" s="487"/>
      <c r="Q20" s="110"/>
      <c r="R20" s="111"/>
      <c r="S20" s="112"/>
      <c r="T20" s="55"/>
      <c r="U20" s="487"/>
      <c r="V20" s="114"/>
      <c r="W20" s="68"/>
      <c r="X20" s="97"/>
      <c r="Y20" s="56"/>
      <c r="AA20" s="115"/>
      <c r="AB20" s="115"/>
      <c r="AC20" s="115"/>
      <c r="AD20" s="116"/>
      <c r="AE20" s="107"/>
      <c r="AF20" s="107"/>
      <c r="AG20" s="107"/>
      <c r="AH20" s="107"/>
    </row>
    <row r="21" spans="1:34" ht="17.25" customHeight="1">
      <c r="A21" s="486"/>
      <c r="B21" s="72"/>
      <c r="C21" s="73"/>
      <c r="D21" s="112"/>
      <c r="E21" s="69"/>
      <c r="F21" s="487"/>
      <c r="G21" s="84"/>
      <c r="H21" s="68"/>
      <c r="I21" s="97"/>
      <c r="J21" s="70"/>
      <c r="K21" s="487"/>
      <c r="L21" s="72"/>
      <c r="M21" s="73"/>
      <c r="N21" s="112">
        <v>11</v>
      </c>
      <c r="O21" s="55"/>
      <c r="P21" s="487"/>
      <c r="Q21" s="72"/>
      <c r="R21" s="73"/>
      <c r="S21" s="112"/>
      <c r="T21" s="55"/>
      <c r="U21" s="487"/>
      <c r="V21" s="117"/>
      <c r="W21" s="118"/>
      <c r="X21" s="112"/>
      <c r="Y21" s="56"/>
      <c r="AA21" s="119"/>
      <c r="AB21" s="120"/>
      <c r="AC21" s="121"/>
      <c r="AD21" s="122"/>
      <c r="AE21" s="107"/>
      <c r="AF21" s="107"/>
      <c r="AG21" s="107"/>
      <c r="AH21" s="107"/>
    </row>
    <row r="22" spans="1:34" ht="17.25" customHeight="1">
      <c r="A22" s="486"/>
      <c r="B22" s="89" t="s">
        <v>59</v>
      </c>
      <c r="C22" s="94"/>
      <c r="D22" s="95">
        <f>SUM(D15:D21)</f>
        <v>84.2</v>
      </c>
      <c r="E22" s="92">
        <f>SUM(E15:E21)</f>
        <v>182.42000000000002</v>
      </c>
      <c r="F22" s="487"/>
      <c r="G22" s="89" t="s">
        <v>59</v>
      </c>
      <c r="H22" s="94"/>
      <c r="I22" s="95">
        <f>SUM(I15:I21)</f>
        <v>60.599999999999994</v>
      </c>
      <c r="J22" s="95">
        <f>SUM(J15:J21)</f>
        <v>127.25999999999999</v>
      </c>
      <c r="K22" s="487"/>
      <c r="L22" s="89" t="s">
        <v>59</v>
      </c>
      <c r="M22" s="94"/>
      <c r="N22" s="95">
        <f>SUM(N15:N21)</f>
        <v>98.5</v>
      </c>
      <c r="O22" s="95">
        <f>SUM(O15:O21)</f>
        <v>175.275</v>
      </c>
      <c r="P22" s="487"/>
      <c r="Q22" s="89" t="s">
        <v>59</v>
      </c>
      <c r="R22" s="94"/>
      <c r="S22" s="95">
        <f>SUM(S15:S21)</f>
        <v>100</v>
      </c>
      <c r="T22" s="95">
        <f>SUM(T15:T21)</f>
        <v>205</v>
      </c>
      <c r="U22" s="487"/>
      <c r="V22" s="89" t="s">
        <v>59</v>
      </c>
      <c r="W22" s="94"/>
      <c r="X22" s="95">
        <f>SUM(X15:X21)</f>
        <v>68</v>
      </c>
      <c r="Y22" s="96">
        <f>SUM(Y15:Y21)</f>
        <v>139.4</v>
      </c>
      <c r="AA22" s="119"/>
      <c r="AB22" s="120"/>
      <c r="AC22" s="121"/>
      <c r="AD22" s="122"/>
      <c r="AE22" s="107"/>
      <c r="AF22" s="107"/>
      <c r="AG22" s="107"/>
      <c r="AH22" s="107"/>
    </row>
    <row r="23" spans="1:34" ht="17.25" customHeight="1">
      <c r="A23" s="488" t="str">
        <f>$AD28</f>
        <v>川燙美生菜</v>
      </c>
      <c r="B23" s="72" t="s">
        <v>325</v>
      </c>
      <c r="C23" s="73" t="s">
        <v>17</v>
      </c>
      <c r="D23" s="124">
        <v>71.2</v>
      </c>
      <c r="E23" s="125">
        <f>D23*$E$3/1000</f>
        <v>149.52</v>
      </c>
      <c r="F23" s="491" t="str">
        <f>$AD30</f>
        <v>薑絲小白菜</v>
      </c>
      <c r="G23" s="72" t="s">
        <v>326</v>
      </c>
      <c r="H23" s="73" t="s">
        <v>93</v>
      </c>
      <c r="I23" s="124">
        <v>74</v>
      </c>
      <c r="J23" s="55">
        <f>I23*$J$3/1000</f>
        <v>155.4</v>
      </c>
      <c r="K23" s="491" t="str">
        <f>$AD32</f>
        <v>炒油菜</v>
      </c>
      <c r="L23" s="123" t="s">
        <v>327</v>
      </c>
      <c r="M23" s="99" t="s">
        <v>328</v>
      </c>
      <c r="N23" s="124">
        <v>70</v>
      </c>
      <c r="O23" s="55">
        <f>N23*$O$3/1000</f>
        <v>143.5</v>
      </c>
      <c r="P23" s="491" t="str">
        <f>$AD34</f>
        <v>炒廣島芥菜</v>
      </c>
      <c r="Q23" s="126" t="s">
        <v>329</v>
      </c>
      <c r="R23" s="73" t="s">
        <v>93</v>
      </c>
      <c r="S23" s="124">
        <v>72</v>
      </c>
      <c r="T23" s="54">
        <f>S23*$T$3/1000</f>
        <v>147.6</v>
      </c>
      <c r="U23" s="491" t="str">
        <f>$AD36</f>
        <v>清燙小刈菜</v>
      </c>
      <c r="V23" s="126" t="s">
        <v>330</v>
      </c>
      <c r="W23" s="73" t="s">
        <v>93</v>
      </c>
      <c r="X23" s="124">
        <v>72</v>
      </c>
      <c r="Y23" s="127">
        <f>X23*$Y$3/1000</f>
        <v>147.6</v>
      </c>
      <c r="AA23" s="119"/>
      <c r="AB23" s="120"/>
      <c r="AC23" s="121"/>
      <c r="AD23" s="122"/>
      <c r="AE23" s="107"/>
      <c r="AF23" s="107"/>
      <c r="AG23" s="107"/>
      <c r="AH23" s="107"/>
    </row>
    <row r="24" spans="1:34" ht="17.25" customHeight="1">
      <c r="A24" s="489"/>
      <c r="B24" s="72" t="s">
        <v>55</v>
      </c>
      <c r="C24" s="73" t="s">
        <v>43</v>
      </c>
      <c r="D24" s="97">
        <v>0.5</v>
      </c>
      <c r="E24" s="125">
        <v>2</v>
      </c>
      <c r="F24" s="492"/>
      <c r="G24" s="72" t="s">
        <v>55</v>
      </c>
      <c r="H24" s="73" t="s">
        <v>43</v>
      </c>
      <c r="I24" s="97">
        <v>1.5</v>
      </c>
      <c r="J24" s="55">
        <f>I24*$J$3/1000</f>
        <v>3.15</v>
      </c>
      <c r="K24" s="492"/>
      <c r="L24" s="72" t="s">
        <v>55</v>
      </c>
      <c r="M24" s="73" t="s">
        <v>43</v>
      </c>
      <c r="N24" s="97">
        <v>1</v>
      </c>
      <c r="O24" s="55">
        <f>N24*$O$3/1000</f>
        <v>2.05</v>
      </c>
      <c r="P24" s="492"/>
      <c r="Q24" s="72" t="s">
        <v>55</v>
      </c>
      <c r="R24" s="73" t="s">
        <v>43</v>
      </c>
      <c r="S24" s="97">
        <v>1.5</v>
      </c>
      <c r="T24" s="125">
        <f>S24*$T$3/1000</f>
        <v>3.075</v>
      </c>
      <c r="U24" s="492"/>
      <c r="V24" s="72" t="s">
        <v>55</v>
      </c>
      <c r="W24" s="73" t="s">
        <v>43</v>
      </c>
      <c r="X24" s="97">
        <v>1.5</v>
      </c>
      <c r="Y24" s="56">
        <f>X24*$T$3/1000</f>
        <v>3.075</v>
      </c>
      <c r="AA24" s="119"/>
      <c r="AB24" s="120"/>
      <c r="AC24" s="121"/>
      <c r="AD24" s="122"/>
      <c r="AE24" s="107"/>
      <c r="AF24" s="107"/>
      <c r="AG24" s="107"/>
      <c r="AH24" s="107"/>
    </row>
    <row r="25" spans="1:34" ht="17.25" customHeight="1" thickBot="1">
      <c r="A25" s="489"/>
      <c r="B25" s="84"/>
      <c r="C25" s="68"/>
      <c r="D25" s="97"/>
      <c r="E25" s="125"/>
      <c r="F25" s="492"/>
      <c r="G25" s="72"/>
      <c r="H25" s="73"/>
      <c r="I25" s="47"/>
      <c r="J25" s="55"/>
      <c r="K25" s="492"/>
      <c r="L25" s="128"/>
      <c r="M25" s="129"/>
      <c r="N25" s="130"/>
      <c r="O25" s="55">
        <f>N25*$O$3/1000</f>
        <v>0</v>
      </c>
      <c r="P25" s="492"/>
      <c r="Q25" s="72"/>
      <c r="R25" s="73"/>
      <c r="S25" s="47"/>
      <c r="T25" s="131"/>
      <c r="U25" s="492"/>
      <c r="V25" s="132"/>
      <c r="W25" s="133"/>
      <c r="X25" s="97"/>
      <c r="Y25" s="56"/>
      <c r="AA25" s="119"/>
      <c r="AB25" s="120"/>
      <c r="AC25" s="134"/>
      <c r="AD25" s="135"/>
      <c r="AE25" s="107"/>
      <c r="AF25" s="107"/>
      <c r="AG25" s="107"/>
      <c r="AH25" s="107"/>
    </row>
    <row r="26" spans="1:34" ht="17.25" customHeight="1">
      <c r="A26" s="489"/>
      <c r="B26" s="84"/>
      <c r="C26" s="68"/>
      <c r="D26" s="97"/>
      <c r="E26" s="136"/>
      <c r="F26" s="492"/>
      <c r="G26" s="72" t="s">
        <v>97</v>
      </c>
      <c r="H26" s="73"/>
      <c r="I26" s="47"/>
      <c r="J26" s="137"/>
      <c r="K26" s="492"/>
      <c r="L26" s="138" t="s">
        <v>98</v>
      </c>
      <c r="M26" s="139" t="s">
        <v>99</v>
      </c>
      <c r="N26" s="140">
        <v>19</v>
      </c>
      <c r="O26" s="141">
        <v>39</v>
      </c>
      <c r="P26" s="492"/>
      <c r="Q26" s="72"/>
      <c r="R26" s="73"/>
      <c r="S26" s="47"/>
      <c r="T26" s="142"/>
      <c r="U26" s="492"/>
      <c r="V26" s="132"/>
      <c r="W26" s="133"/>
      <c r="X26" s="97"/>
      <c r="Y26" s="143"/>
      <c r="AA26" s="119"/>
      <c r="AB26" s="144"/>
      <c r="AC26" s="145"/>
      <c r="AD26" s="146"/>
      <c r="AE26" s="107"/>
      <c r="AF26" s="107"/>
      <c r="AG26" s="107"/>
      <c r="AH26" s="107"/>
    </row>
    <row r="27" spans="1:34" ht="17.25" customHeight="1" thickBot="1">
      <c r="A27" s="489"/>
      <c r="B27" s="72"/>
      <c r="C27" s="73"/>
      <c r="D27" s="97"/>
      <c r="E27" s="142"/>
      <c r="F27" s="492"/>
      <c r="G27" s="72"/>
      <c r="H27" s="73"/>
      <c r="I27" s="47"/>
      <c r="J27" s="55"/>
      <c r="K27" s="492"/>
      <c r="L27" s="147" t="s">
        <v>100</v>
      </c>
      <c r="M27" s="148" t="s">
        <v>101</v>
      </c>
      <c r="N27" s="149"/>
      <c r="O27" s="150">
        <v>1</v>
      </c>
      <c r="P27" s="492"/>
      <c r="Q27" s="72" t="s">
        <v>97</v>
      </c>
      <c r="R27" s="73"/>
      <c r="S27" s="47"/>
      <c r="T27" s="142"/>
      <c r="U27" s="492"/>
      <c r="V27" s="132"/>
      <c r="W27" s="133"/>
      <c r="X27" s="97"/>
      <c r="Y27" s="143"/>
      <c r="AA27" s="119"/>
      <c r="AB27" s="151"/>
      <c r="AC27" s="152"/>
      <c r="AD27" s="146"/>
      <c r="AE27" s="107"/>
      <c r="AF27" s="107"/>
      <c r="AG27" s="107"/>
      <c r="AH27" s="107"/>
    </row>
    <row r="28" spans="1:38" ht="17.25" customHeight="1">
      <c r="A28" s="490"/>
      <c r="B28" s="89" t="s">
        <v>59</v>
      </c>
      <c r="C28" s="94"/>
      <c r="D28" s="95">
        <f>SUM(D23:D27)</f>
        <v>71.7</v>
      </c>
      <c r="E28" s="92">
        <f>SUM(E23:E27)</f>
        <v>151.52</v>
      </c>
      <c r="F28" s="493"/>
      <c r="G28" s="89" t="s">
        <v>59</v>
      </c>
      <c r="H28" s="94"/>
      <c r="I28" s="95">
        <f>SUM(I23:I27)</f>
        <v>75.5</v>
      </c>
      <c r="J28" s="95">
        <f>SUM(J23:J27)</f>
        <v>158.55</v>
      </c>
      <c r="K28" s="493"/>
      <c r="L28" s="89" t="s">
        <v>59</v>
      </c>
      <c r="M28" s="94"/>
      <c r="N28" s="95">
        <f>SUM(N23:N27)</f>
        <v>90</v>
      </c>
      <c r="O28" s="95">
        <f>SUM(O23:O27)</f>
        <v>185.55</v>
      </c>
      <c r="P28" s="493"/>
      <c r="Q28" s="89" t="s">
        <v>59</v>
      </c>
      <c r="R28" s="94"/>
      <c r="S28" s="95">
        <f>SUM(S23:S27)</f>
        <v>73.5</v>
      </c>
      <c r="T28" s="92">
        <f>SUM(T23:T27)</f>
        <v>150.67499999999998</v>
      </c>
      <c r="U28" s="493"/>
      <c r="V28" s="153" t="s">
        <v>59</v>
      </c>
      <c r="W28" s="94"/>
      <c r="X28" s="95">
        <f>SUM(X21:X28)</f>
        <v>0</v>
      </c>
      <c r="Y28" s="96">
        <f>SUM(Y23:Y27)</f>
        <v>150.67499999999998</v>
      </c>
      <c r="AA28" s="154" t="s">
        <v>331</v>
      </c>
      <c r="AB28" s="13" t="s">
        <v>332</v>
      </c>
      <c r="AC28" s="7" t="s">
        <v>333</v>
      </c>
      <c r="AD28" s="156" t="s">
        <v>334</v>
      </c>
      <c r="AE28" s="8" t="s">
        <v>335</v>
      </c>
      <c r="AF28" s="157" t="s">
        <v>107</v>
      </c>
      <c r="AG28" s="484">
        <v>5</v>
      </c>
      <c r="AH28" s="483">
        <v>2</v>
      </c>
      <c r="AI28" s="483">
        <v>1.8</v>
      </c>
      <c r="AJ28" s="483">
        <v>2.8</v>
      </c>
      <c r="AK28" s="175">
        <v>1</v>
      </c>
      <c r="AL28" s="3">
        <f>AG28*70+AH28*83+AI28*25+AJ28*45+AK28*60</f>
        <v>747</v>
      </c>
    </row>
    <row r="29" spans="1:38" ht="17.25" customHeight="1">
      <c r="A29" s="473" t="str">
        <f>$AE28</f>
        <v>肉骨茶湯</v>
      </c>
      <c r="B29" s="64" t="s">
        <v>28</v>
      </c>
      <c r="C29" s="65" t="s">
        <v>17</v>
      </c>
      <c r="D29" s="97">
        <v>24</v>
      </c>
      <c r="E29" s="69">
        <f aca="true" t="shared" si="4" ref="E29:E34">D29*$E$3/1000</f>
        <v>50.4</v>
      </c>
      <c r="F29" s="475" t="str">
        <f>$AE30</f>
        <v>酸辣湯</v>
      </c>
      <c r="G29" s="64" t="s">
        <v>336</v>
      </c>
      <c r="H29" s="159" t="s">
        <v>213</v>
      </c>
      <c r="I29" s="312">
        <v>15</v>
      </c>
      <c r="J29" s="313">
        <f>I29*$J$3/4500</f>
        <v>7</v>
      </c>
      <c r="K29" s="475" t="str">
        <f>$AE32</f>
        <v>錦繡鮮蔬湯</v>
      </c>
      <c r="L29" s="64" t="s">
        <v>64</v>
      </c>
      <c r="M29" s="161" t="s">
        <v>17</v>
      </c>
      <c r="N29" s="162">
        <v>25</v>
      </c>
      <c r="O29" s="55">
        <f>N29*$O$3/1000</f>
        <v>51.25</v>
      </c>
      <c r="P29" s="475" t="str">
        <f>$AE34</f>
        <v>榨菜肉絲湯</v>
      </c>
      <c r="Q29" s="164" t="s">
        <v>337</v>
      </c>
      <c r="R29" s="73" t="s">
        <v>338</v>
      </c>
      <c r="S29" s="160">
        <v>17.5</v>
      </c>
      <c r="T29" s="55">
        <f>S29*$T$3/1000</f>
        <v>35.875</v>
      </c>
      <c r="U29" s="475" t="str">
        <f>$AE36</f>
        <v>雙色扁蒲湯</v>
      </c>
      <c r="V29" s="64" t="s">
        <v>339</v>
      </c>
      <c r="W29" s="65" t="s">
        <v>17</v>
      </c>
      <c r="X29" s="97">
        <v>27</v>
      </c>
      <c r="Y29" s="56">
        <f>X29*$Y$3/1000</f>
        <v>55.35</v>
      </c>
      <c r="AA29" s="314" t="s">
        <v>340</v>
      </c>
      <c r="AB29" s="15" t="s">
        <v>341</v>
      </c>
      <c r="AC29" s="23" t="s">
        <v>342</v>
      </c>
      <c r="AD29" s="189"/>
      <c r="AE29" s="23" t="s">
        <v>343</v>
      </c>
      <c r="AF29" s="184"/>
      <c r="AG29" s="478"/>
      <c r="AH29" s="477"/>
      <c r="AI29" s="477"/>
      <c r="AJ29" s="477"/>
      <c r="AK29" s="315"/>
      <c r="AL29" s="19"/>
    </row>
    <row r="30" spans="1:38" ht="17.25" customHeight="1">
      <c r="A30" s="473"/>
      <c r="B30" s="84" t="s">
        <v>344</v>
      </c>
      <c r="C30" s="68" t="s">
        <v>345</v>
      </c>
      <c r="D30" s="97">
        <v>1</v>
      </c>
      <c r="E30" s="309">
        <f t="shared" si="4"/>
        <v>2.1</v>
      </c>
      <c r="F30" s="475"/>
      <c r="G30" s="64" t="s">
        <v>346</v>
      </c>
      <c r="H30" s="65" t="s">
        <v>347</v>
      </c>
      <c r="I30" s="104">
        <v>14.5</v>
      </c>
      <c r="J30" s="70">
        <f>I30*$J$3/1000</f>
        <v>30.45</v>
      </c>
      <c r="K30" s="475"/>
      <c r="L30" s="64" t="s">
        <v>87</v>
      </c>
      <c r="M30" s="161" t="s">
        <v>88</v>
      </c>
      <c r="N30" s="162">
        <v>3</v>
      </c>
      <c r="O30" s="55">
        <f>N30*$O$3/1000</f>
        <v>6.15</v>
      </c>
      <c r="P30" s="475"/>
      <c r="Q30" s="101" t="s">
        <v>81</v>
      </c>
      <c r="R30" s="65" t="s">
        <v>23</v>
      </c>
      <c r="S30" s="172">
        <v>3</v>
      </c>
      <c r="T30" s="55">
        <f>S30*$T$3/1000</f>
        <v>6.15</v>
      </c>
      <c r="U30" s="475"/>
      <c r="V30" s="64" t="s">
        <v>58</v>
      </c>
      <c r="W30" s="65" t="s">
        <v>39</v>
      </c>
      <c r="X30" s="97">
        <v>5</v>
      </c>
      <c r="Y30" s="56">
        <f>X30*$Y$3/1000</f>
        <v>10.25</v>
      </c>
      <c r="AA30" s="156" t="s">
        <v>231</v>
      </c>
      <c r="AB30" s="10" t="s">
        <v>348</v>
      </c>
      <c r="AC30" s="14" t="s">
        <v>349</v>
      </c>
      <c r="AD30" s="156" t="s">
        <v>350</v>
      </c>
      <c r="AE30" s="8" t="s">
        <v>351</v>
      </c>
      <c r="AF30" s="174"/>
      <c r="AG30" s="478">
        <v>4.4</v>
      </c>
      <c r="AH30" s="480">
        <v>2.2</v>
      </c>
      <c r="AI30" s="477">
        <v>2.3</v>
      </c>
      <c r="AJ30" s="477">
        <v>2.7</v>
      </c>
      <c r="AK30" s="175"/>
      <c r="AL30" s="3">
        <f>AG30*70+AH30*83+AI30*25+AJ30*45+AK30*60</f>
        <v>669.6</v>
      </c>
    </row>
    <row r="31" spans="1:38" ht="17.25" customHeight="1">
      <c r="A31" s="473"/>
      <c r="B31" s="64" t="s">
        <v>71</v>
      </c>
      <c r="C31" s="65" t="s">
        <v>72</v>
      </c>
      <c r="D31" s="176">
        <v>5.5</v>
      </c>
      <c r="E31" s="69">
        <f t="shared" si="4"/>
        <v>11.55</v>
      </c>
      <c r="F31" s="475"/>
      <c r="G31" s="113" t="s">
        <v>352</v>
      </c>
      <c r="H31" s="177" t="s">
        <v>338</v>
      </c>
      <c r="I31" s="316">
        <v>5.5</v>
      </c>
      <c r="J31" s="70">
        <f>I31*$J$3/1000</f>
        <v>11.55</v>
      </c>
      <c r="K31" s="475"/>
      <c r="L31" s="64" t="s">
        <v>16</v>
      </c>
      <c r="M31" s="161" t="s">
        <v>17</v>
      </c>
      <c r="N31" s="162">
        <v>1</v>
      </c>
      <c r="O31" s="55">
        <f>N31*$O$3/1000</f>
        <v>2.05</v>
      </c>
      <c r="P31" s="475"/>
      <c r="Q31" s="179" t="s">
        <v>353</v>
      </c>
      <c r="R31" s="180" t="s">
        <v>70</v>
      </c>
      <c r="S31" s="181">
        <v>6</v>
      </c>
      <c r="T31" s="55">
        <f>S31*$T$3/1000</f>
        <v>12.3</v>
      </c>
      <c r="U31" s="475"/>
      <c r="V31" s="64" t="s">
        <v>354</v>
      </c>
      <c r="W31" s="65" t="s">
        <v>21</v>
      </c>
      <c r="X31" s="97">
        <v>3</v>
      </c>
      <c r="Y31" s="56">
        <f>X31*$Y$3/1000</f>
        <v>6.15</v>
      </c>
      <c r="AA31" s="182" t="s">
        <v>238</v>
      </c>
      <c r="AB31" s="15" t="s">
        <v>355</v>
      </c>
      <c r="AC31" s="24" t="s">
        <v>356</v>
      </c>
      <c r="AD31" s="189" t="s">
        <v>357</v>
      </c>
      <c r="AE31" s="23" t="s">
        <v>358</v>
      </c>
      <c r="AF31" s="184"/>
      <c r="AG31" s="478"/>
      <c r="AH31" s="472"/>
      <c r="AI31" s="477"/>
      <c r="AJ31" s="477"/>
      <c r="AK31" s="185"/>
      <c r="AL31" s="19"/>
    </row>
    <row r="32" spans="1:38" ht="17.25" customHeight="1">
      <c r="A32" s="473"/>
      <c r="B32" s="64" t="s">
        <v>53</v>
      </c>
      <c r="C32" s="65" t="s">
        <v>43</v>
      </c>
      <c r="D32" s="176">
        <v>0.5</v>
      </c>
      <c r="E32" s="69">
        <f t="shared" si="4"/>
        <v>1.05</v>
      </c>
      <c r="F32" s="475"/>
      <c r="G32" s="72" t="s">
        <v>38</v>
      </c>
      <c r="H32" s="73" t="s">
        <v>39</v>
      </c>
      <c r="I32" s="104">
        <v>5</v>
      </c>
      <c r="J32" s="70">
        <f>I32*$J$3/1000</f>
        <v>10.5</v>
      </c>
      <c r="K32" s="475"/>
      <c r="L32" s="64" t="s">
        <v>228</v>
      </c>
      <c r="M32" s="73" t="s">
        <v>72</v>
      </c>
      <c r="N32" s="187">
        <v>3</v>
      </c>
      <c r="O32" s="55">
        <f>N32*$O$3/1000</f>
        <v>6.15</v>
      </c>
      <c r="P32" s="475"/>
      <c r="Q32" s="179" t="s">
        <v>82</v>
      </c>
      <c r="R32" s="180" t="s">
        <v>43</v>
      </c>
      <c r="S32" s="181">
        <v>1</v>
      </c>
      <c r="T32" s="55">
        <f>S32*$T$3/1000</f>
        <v>2.05</v>
      </c>
      <c r="U32" s="475"/>
      <c r="V32" s="64"/>
      <c r="W32" s="65"/>
      <c r="X32" s="97"/>
      <c r="Y32" s="56"/>
      <c r="AA32" s="156" t="s">
        <v>245</v>
      </c>
      <c r="AB32" s="10" t="s">
        <v>359</v>
      </c>
      <c r="AC32" s="9" t="s">
        <v>360</v>
      </c>
      <c r="AD32" s="156" t="s">
        <v>361</v>
      </c>
      <c r="AE32" s="8" t="s">
        <v>362</v>
      </c>
      <c r="AF32" s="174" t="s">
        <v>250</v>
      </c>
      <c r="AG32" s="478">
        <v>4.7</v>
      </c>
      <c r="AH32" s="472">
        <v>2</v>
      </c>
      <c r="AI32" s="477">
        <v>2.3</v>
      </c>
      <c r="AJ32" s="477">
        <v>2.8</v>
      </c>
      <c r="AK32" s="175"/>
      <c r="AL32" s="3">
        <f>AG32*70+AH32*83+AI32*25+AJ32*45+AK32*60</f>
        <v>678.5</v>
      </c>
    </row>
    <row r="33" spans="1:38" ht="17.25" customHeight="1">
      <c r="A33" s="473"/>
      <c r="B33" s="64" t="s">
        <v>363</v>
      </c>
      <c r="C33" s="65" t="s">
        <v>364</v>
      </c>
      <c r="D33" s="176">
        <v>5.5</v>
      </c>
      <c r="E33" s="69">
        <f t="shared" si="4"/>
        <v>11.55</v>
      </c>
      <c r="F33" s="475"/>
      <c r="G33" s="188" t="s">
        <v>288</v>
      </c>
      <c r="H33" s="159" t="s">
        <v>289</v>
      </c>
      <c r="I33" s="312">
        <v>5</v>
      </c>
      <c r="J33" s="70">
        <f>I33*$J$3/1000</f>
        <v>10.5</v>
      </c>
      <c r="K33" s="475"/>
      <c r="L33" s="64" t="s">
        <v>354</v>
      </c>
      <c r="M33" s="65" t="s">
        <v>21</v>
      </c>
      <c r="N33" s="187">
        <v>3</v>
      </c>
      <c r="O33" s="55">
        <f>N33*$O$3/1000</f>
        <v>6.15</v>
      </c>
      <c r="P33" s="475"/>
      <c r="Q33" s="179"/>
      <c r="R33" s="180"/>
      <c r="S33" s="181"/>
      <c r="T33" s="55"/>
      <c r="U33" s="475"/>
      <c r="V33" s="64"/>
      <c r="W33" s="65"/>
      <c r="X33" s="97"/>
      <c r="Y33" s="56"/>
      <c r="AA33" s="182"/>
      <c r="AB33" s="27" t="s">
        <v>365</v>
      </c>
      <c r="AC33" s="23" t="s">
        <v>366</v>
      </c>
      <c r="AD33" s="189" t="s">
        <v>367</v>
      </c>
      <c r="AE33" s="23" t="s">
        <v>368</v>
      </c>
      <c r="AF33" s="184"/>
      <c r="AG33" s="478"/>
      <c r="AH33" s="477"/>
      <c r="AI33" s="477"/>
      <c r="AJ33" s="477"/>
      <c r="AK33" s="185"/>
      <c r="AL33" s="19"/>
    </row>
    <row r="34" spans="1:38" ht="17.25" customHeight="1">
      <c r="A34" s="473"/>
      <c r="B34" s="64" t="s">
        <v>369</v>
      </c>
      <c r="C34" s="65" t="s">
        <v>370</v>
      </c>
      <c r="D34" s="176">
        <v>9.5</v>
      </c>
      <c r="E34" s="309">
        <f t="shared" si="4"/>
        <v>19.95</v>
      </c>
      <c r="F34" s="475"/>
      <c r="G34" s="195" t="s">
        <v>371</v>
      </c>
      <c r="H34" s="196" t="s">
        <v>370</v>
      </c>
      <c r="I34" s="181">
        <v>1</v>
      </c>
      <c r="J34" s="70" t="s">
        <v>372</v>
      </c>
      <c r="K34" s="475"/>
      <c r="L34" s="197"/>
      <c r="M34" s="198"/>
      <c r="N34" s="75"/>
      <c r="O34" s="55"/>
      <c r="P34" s="475"/>
      <c r="Q34" s="179"/>
      <c r="R34" s="180"/>
      <c r="S34" s="181"/>
      <c r="T34" s="55"/>
      <c r="U34" s="475"/>
      <c r="V34" s="72"/>
      <c r="W34" s="73"/>
      <c r="X34" s="75"/>
      <c r="Y34" s="56"/>
      <c r="AA34" s="156" t="s">
        <v>373</v>
      </c>
      <c r="AB34" s="10" t="s">
        <v>374</v>
      </c>
      <c r="AC34" s="8" t="s">
        <v>375</v>
      </c>
      <c r="AD34" s="156" t="s">
        <v>376</v>
      </c>
      <c r="AE34" s="8" t="s">
        <v>377</v>
      </c>
      <c r="AF34" s="174" t="s">
        <v>186</v>
      </c>
      <c r="AG34" s="485">
        <v>4.5</v>
      </c>
      <c r="AH34" s="472">
        <v>2.2</v>
      </c>
      <c r="AI34" s="471">
        <v>2</v>
      </c>
      <c r="AJ34" s="472">
        <v>2.6</v>
      </c>
      <c r="AK34" s="175">
        <v>1</v>
      </c>
      <c r="AL34" s="3">
        <f>AG34*70+AH34*83+AI34*25+AJ34*45+AK34*60</f>
        <v>724.6</v>
      </c>
    </row>
    <row r="35" spans="1:38" ht="17.25" customHeight="1">
      <c r="A35" s="473"/>
      <c r="B35" s="201"/>
      <c r="C35" s="202"/>
      <c r="D35" s="203"/>
      <c r="E35" s="125"/>
      <c r="F35" s="475"/>
      <c r="G35" s="195" t="s">
        <v>378</v>
      </c>
      <c r="H35" s="198" t="s">
        <v>379</v>
      </c>
      <c r="I35" s="75">
        <v>1</v>
      </c>
      <c r="J35" s="125" t="s">
        <v>380</v>
      </c>
      <c r="K35" s="475"/>
      <c r="L35" s="517" t="s">
        <v>381</v>
      </c>
      <c r="M35" s="518"/>
      <c r="N35" s="518"/>
      <c r="O35" s="519"/>
      <c r="P35" s="475"/>
      <c r="Q35" s="517" t="s">
        <v>381</v>
      </c>
      <c r="R35" s="518"/>
      <c r="S35" s="518"/>
      <c r="T35" s="519"/>
      <c r="U35" s="475"/>
      <c r="V35" s="517" t="s">
        <v>381</v>
      </c>
      <c r="W35" s="518"/>
      <c r="X35" s="518"/>
      <c r="Y35" s="519"/>
      <c r="AA35" s="182" t="s">
        <v>382</v>
      </c>
      <c r="AB35" s="25" t="s">
        <v>383</v>
      </c>
      <c r="AC35" s="23" t="s">
        <v>384</v>
      </c>
      <c r="AD35" s="189" t="s">
        <v>385</v>
      </c>
      <c r="AE35" s="23" t="s">
        <v>386</v>
      </c>
      <c r="AF35" s="204"/>
      <c r="AG35" s="478"/>
      <c r="AH35" s="477"/>
      <c r="AI35" s="472"/>
      <c r="AJ35" s="477"/>
      <c r="AK35" s="205"/>
      <c r="AL35" s="19"/>
    </row>
    <row r="36" spans="1:38" ht="17.25" customHeight="1">
      <c r="A36" s="473"/>
      <c r="B36" s="206"/>
      <c r="C36" s="198"/>
      <c r="D36" s="75"/>
      <c r="E36" s="125"/>
      <c r="F36" s="475"/>
      <c r="G36" s="206" t="s">
        <v>387</v>
      </c>
      <c r="H36" s="198"/>
      <c r="I36" s="75"/>
      <c r="J36" s="55"/>
      <c r="K36" s="475"/>
      <c r="L36" s="206"/>
      <c r="M36" s="198"/>
      <c r="N36" s="75"/>
      <c r="O36" s="55"/>
      <c r="P36" s="475"/>
      <c r="Q36" s="206"/>
      <c r="R36" s="198"/>
      <c r="S36" s="75"/>
      <c r="T36" s="55"/>
      <c r="U36" s="475"/>
      <c r="V36" s="75"/>
      <c r="W36" s="198"/>
      <c r="X36" s="75"/>
      <c r="Y36" s="56"/>
      <c r="AA36" s="207" t="s">
        <v>388</v>
      </c>
      <c r="AB36" s="29" t="s">
        <v>389</v>
      </c>
      <c r="AC36" s="30" t="s">
        <v>390</v>
      </c>
      <c r="AD36" s="207" t="s">
        <v>391</v>
      </c>
      <c r="AE36" s="33" t="s">
        <v>392</v>
      </c>
      <c r="AF36" s="317"/>
      <c r="AG36" s="478">
        <v>4.8</v>
      </c>
      <c r="AH36" s="477">
        <v>2</v>
      </c>
      <c r="AI36" s="477">
        <v>2.3</v>
      </c>
      <c r="AJ36" s="477">
        <v>2.5</v>
      </c>
      <c r="AK36" s="175"/>
      <c r="AL36" s="3">
        <f>AG36*70+AH36*83+AI36*25+AJ36*45+AK36*120</f>
        <v>672</v>
      </c>
    </row>
    <row r="37" spans="1:38" ht="17.25" customHeight="1" thickBot="1">
      <c r="A37" s="474"/>
      <c r="B37" s="208" t="s">
        <v>180</v>
      </c>
      <c r="C37" s="209"/>
      <c r="D37" s="210">
        <f>SUM(D29:D36)</f>
        <v>46</v>
      </c>
      <c r="E37" s="211">
        <f>SUM(E29:E36)</f>
        <v>96.6</v>
      </c>
      <c r="F37" s="476"/>
      <c r="G37" s="208" t="s">
        <v>180</v>
      </c>
      <c r="H37" s="209"/>
      <c r="I37" s="210">
        <f>SUM(I29:I36)</f>
        <v>47</v>
      </c>
      <c r="J37" s="210">
        <f>SUM(J29:J36)</f>
        <v>70</v>
      </c>
      <c r="K37" s="476"/>
      <c r="L37" s="208" t="s">
        <v>180</v>
      </c>
      <c r="M37" s="209"/>
      <c r="N37" s="210">
        <f>SUM(N29:N36)</f>
        <v>35</v>
      </c>
      <c r="O37" s="210">
        <f>SUM(O29:O36)</f>
        <v>71.75</v>
      </c>
      <c r="P37" s="476"/>
      <c r="Q37" s="208" t="s">
        <v>180</v>
      </c>
      <c r="R37" s="209"/>
      <c r="S37" s="210">
        <f>SUM(S29:S36)</f>
        <v>27.5</v>
      </c>
      <c r="T37" s="210">
        <f>SUM(T29:T36)</f>
        <v>56.375</v>
      </c>
      <c r="U37" s="476"/>
      <c r="V37" s="208" t="s">
        <v>180</v>
      </c>
      <c r="W37" s="209"/>
      <c r="X37" s="210">
        <f>SUM(X29:X37)</f>
        <v>0</v>
      </c>
      <c r="Y37" s="212">
        <f>SUM(Y29:Y36)</f>
        <v>71.75</v>
      </c>
      <c r="AA37" s="213" t="s">
        <v>393</v>
      </c>
      <c r="AB37" s="31" t="s">
        <v>394</v>
      </c>
      <c r="AC37" s="32" t="s">
        <v>395</v>
      </c>
      <c r="AD37" s="213" t="s">
        <v>396</v>
      </c>
      <c r="AE37" s="32" t="s">
        <v>397</v>
      </c>
      <c r="AF37" s="318"/>
      <c r="AG37" s="479"/>
      <c r="AH37" s="482"/>
      <c r="AI37" s="482"/>
      <c r="AJ37" s="482"/>
      <c r="AK37" s="215"/>
      <c r="AL37" s="22"/>
    </row>
    <row r="38" spans="1:35" ht="17.25" customHeight="1" thickBot="1">
      <c r="A38" s="216"/>
      <c r="B38" s="217" t="s">
        <v>186</v>
      </c>
      <c r="C38" s="218" t="s">
        <v>187</v>
      </c>
      <c r="D38" s="217"/>
      <c r="E38" s="219">
        <v>2090</v>
      </c>
      <c r="F38" s="220"/>
      <c r="G38" s="217"/>
      <c r="H38" s="218"/>
      <c r="I38" s="217"/>
      <c r="J38" s="221"/>
      <c r="K38" s="222"/>
      <c r="L38" s="217"/>
      <c r="M38" s="218"/>
      <c r="N38" s="217"/>
      <c r="O38" s="223"/>
      <c r="P38" s="222"/>
      <c r="Q38" s="217" t="s">
        <v>398</v>
      </c>
      <c r="R38" s="218"/>
      <c r="S38" s="217"/>
      <c r="T38" s="219">
        <v>2040</v>
      </c>
      <c r="U38" s="217"/>
      <c r="V38" s="217"/>
      <c r="W38" s="218"/>
      <c r="X38" s="217"/>
      <c r="Y38" s="224"/>
      <c r="AC38" s="225"/>
      <c r="AD38" s="225"/>
      <c r="AE38" s="225"/>
      <c r="AF38" s="225"/>
      <c r="AG38" s="225"/>
      <c r="AH38" s="225"/>
      <c r="AI38" s="225"/>
    </row>
    <row r="39" spans="1:35" s="229" customFormat="1" ht="18.75" customHeight="1" outlineLevel="1">
      <c r="A39" s="515" t="s">
        <v>194</v>
      </c>
      <c r="B39" s="319" t="s">
        <v>190</v>
      </c>
      <c r="C39" s="320"/>
      <c r="D39" s="319"/>
      <c r="E39" s="321">
        <v>4.6</v>
      </c>
      <c r="F39" s="516" t="s">
        <v>194</v>
      </c>
      <c r="G39" s="319" t="s">
        <v>190</v>
      </c>
      <c r="H39" s="320"/>
      <c r="I39" s="319"/>
      <c r="J39" s="321">
        <v>4.8</v>
      </c>
      <c r="K39" s="516" t="s">
        <v>194</v>
      </c>
      <c r="L39" s="319" t="s">
        <v>190</v>
      </c>
      <c r="M39" s="320"/>
      <c r="N39" s="319"/>
      <c r="O39" s="321">
        <v>4.5</v>
      </c>
      <c r="P39" s="516" t="s">
        <v>194</v>
      </c>
      <c r="Q39" s="319" t="s">
        <v>190</v>
      </c>
      <c r="R39" s="320"/>
      <c r="S39" s="319"/>
      <c r="T39" s="321">
        <v>4.6</v>
      </c>
      <c r="U39" s="516" t="s">
        <v>194</v>
      </c>
      <c r="V39" s="319" t="s">
        <v>190</v>
      </c>
      <c r="W39" s="320"/>
      <c r="X39" s="319"/>
      <c r="Y39" s="322">
        <v>4.8</v>
      </c>
      <c r="AC39" s="225"/>
      <c r="AD39" s="225"/>
      <c r="AE39" s="225"/>
      <c r="AF39" s="225"/>
      <c r="AG39" s="230"/>
      <c r="AH39" s="230"/>
      <c r="AI39" s="225"/>
    </row>
    <row r="40" spans="1:35" s="229" customFormat="1" ht="18.75" outlineLevel="1">
      <c r="A40" s="466"/>
      <c r="B40" s="231" t="s">
        <v>197</v>
      </c>
      <c r="C40" s="232"/>
      <c r="D40" s="231"/>
      <c r="E40" s="228">
        <v>2.5</v>
      </c>
      <c r="F40" s="469"/>
      <c r="G40" s="231" t="s">
        <v>197</v>
      </c>
      <c r="H40" s="232"/>
      <c r="I40" s="231"/>
      <c r="J40" s="228">
        <v>2</v>
      </c>
      <c r="K40" s="469"/>
      <c r="L40" s="231" t="s">
        <v>197</v>
      </c>
      <c r="M40" s="232"/>
      <c r="N40" s="231"/>
      <c r="O40" s="228">
        <v>2.5</v>
      </c>
      <c r="P40" s="469"/>
      <c r="Q40" s="231" t="s">
        <v>197</v>
      </c>
      <c r="R40" s="232"/>
      <c r="S40" s="231"/>
      <c r="T40" s="228">
        <v>1.5</v>
      </c>
      <c r="U40" s="469"/>
      <c r="V40" s="231" t="s">
        <v>197</v>
      </c>
      <c r="W40" s="232"/>
      <c r="X40" s="231"/>
      <c r="Y40" s="323">
        <v>2</v>
      </c>
      <c r="AC40" s="225"/>
      <c r="AD40" s="225"/>
      <c r="AE40" s="225"/>
      <c r="AF40" s="225"/>
      <c r="AG40" s="225"/>
      <c r="AH40" s="225"/>
      <c r="AI40" s="225"/>
    </row>
    <row r="41" spans="1:35" s="229" customFormat="1" ht="18.75" outlineLevel="1">
      <c r="A41" s="466"/>
      <c r="B41" s="231" t="s">
        <v>399</v>
      </c>
      <c r="C41" s="232"/>
      <c r="D41" s="231"/>
      <c r="E41" s="228">
        <v>1.5</v>
      </c>
      <c r="F41" s="469"/>
      <c r="G41" s="231" t="s">
        <v>399</v>
      </c>
      <c r="H41" s="232"/>
      <c r="I41" s="231"/>
      <c r="J41" s="228">
        <v>1.8</v>
      </c>
      <c r="K41" s="469"/>
      <c r="L41" s="231" t="s">
        <v>399</v>
      </c>
      <c r="M41" s="232"/>
      <c r="N41" s="231"/>
      <c r="O41" s="228">
        <v>1.5</v>
      </c>
      <c r="P41" s="469"/>
      <c r="Q41" s="231" t="s">
        <v>399</v>
      </c>
      <c r="R41" s="232"/>
      <c r="S41" s="231"/>
      <c r="T41" s="228">
        <v>1.8</v>
      </c>
      <c r="U41" s="469"/>
      <c r="V41" s="231" t="s">
        <v>399</v>
      </c>
      <c r="W41" s="232"/>
      <c r="X41" s="231"/>
      <c r="Y41" s="323">
        <v>2.3</v>
      </c>
      <c r="AA41" s="512"/>
      <c r="AB41" s="233"/>
      <c r="AC41" s="234"/>
      <c r="AD41" s="235"/>
      <c r="AE41" s="225"/>
      <c r="AF41" s="225"/>
      <c r="AG41" s="225"/>
      <c r="AH41" s="225"/>
      <c r="AI41" s="225"/>
    </row>
    <row r="42" spans="1:35" s="229" customFormat="1" ht="18.75" outlineLevel="1">
      <c r="A42" s="466"/>
      <c r="B42" s="231" t="s">
        <v>400</v>
      </c>
      <c r="C42" s="232"/>
      <c r="D42" s="231"/>
      <c r="E42" s="228">
        <v>2.7</v>
      </c>
      <c r="F42" s="469"/>
      <c r="G42" s="231" t="s">
        <v>400</v>
      </c>
      <c r="H42" s="232"/>
      <c r="I42" s="231"/>
      <c r="J42" s="228">
        <v>2.8</v>
      </c>
      <c r="K42" s="469"/>
      <c r="L42" s="231" t="s">
        <v>400</v>
      </c>
      <c r="M42" s="232"/>
      <c r="N42" s="231"/>
      <c r="O42" s="228">
        <v>3</v>
      </c>
      <c r="P42" s="469"/>
      <c r="Q42" s="231" t="s">
        <v>400</v>
      </c>
      <c r="R42" s="232"/>
      <c r="S42" s="231"/>
      <c r="T42" s="228">
        <v>2.7</v>
      </c>
      <c r="U42" s="469"/>
      <c r="V42" s="231" t="s">
        <v>400</v>
      </c>
      <c r="W42" s="232"/>
      <c r="X42" s="231"/>
      <c r="Y42" s="323">
        <v>2.5</v>
      </c>
      <c r="AA42" s="512"/>
      <c r="AB42" s="236"/>
      <c r="AC42" s="237"/>
      <c r="AD42" s="235"/>
      <c r="AE42" s="225"/>
      <c r="AF42" s="225"/>
      <c r="AG42" s="225"/>
      <c r="AH42" s="225"/>
      <c r="AI42" s="225"/>
    </row>
    <row r="43" spans="1:35" s="229" customFormat="1" ht="18.75" outlineLevel="1">
      <c r="A43" s="466"/>
      <c r="B43" s="231" t="s">
        <v>401</v>
      </c>
      <c r="C43" s="232"/>
      <c r="D43" s="231"/>
      <c r="E43" s="228">
        <f>$AK$28</f>
        <v>1</v>
      </c>
      <c r="F43" s="469"/>
      <c r="G43" s="231" t="s">
        <v>202</v>
      </c>
      <c r="H43" s="232"/>
      <c r="I43" s="231"/>
      <c r="J43" s="228">
        <v>0</v>
      </c>
      <c r="K43" s="469"/>
      <c r="L43" s="231" t="s">
        <v>202</v>
      </c>
      <c r="M43" s="232"/>
      <c r="N43" s="231"/>
      <c r="O43" s="228">
        <f>$AK$32</f>
        <v>0</v>
      </c>
      <c r="P43" s="469"/>
      <c r="Q43" s="231" t="s">
        <v>202</v>
      </c>
      <c r="R43" s="232"/>
      <c r="S43" s="231"/>
      <c r="T43" s="228">
        <v>1</v>
      </c>
      <c r="U43" s="469"/>
      <c r="V43" s="231" t="s">
        <v>203</v>
      </c>
      <c r="W43" s="232"/>
      <c r="X43" s="231"/>
      <c r="Y43" s="323">
        <f>$AK$36</f>
        <v>0</v>
      </c>
      <c r="AA43" s="512"/>
      <c r="AB43" s="233"/>
      <c r="AC43" s="234"/>
      <c r="AD43" s="235"/>
      <c r="AE43" s="225"/>
      <c r="AF43" s="225"/>
      <c r="AG43" s="225"/>
      <c r="AH43" s="225"/>
      <c r="AI43" s="225"/>
    </row>
    <row r="44" spans="1:35" s="229" customFormat="1" ht="19.5" outlineLevel="1" thickBot="1">
      <c r="A44" s="467"/>
      <c r="B44" s="238" t="s">
        <v>204</v>
      </c>
      <c r="C44" s="239"/>
      <c r="D44" s="238"/>
      <c r="E44" s="240">
        <f>E39*70+E41*25+E43*60+E40*83+E42*45</f>
        <v>748.5</v>
      </c>
      <c r="F44" s="470"/>
      <c r="G44" s="238" t="s">
        <v>204</v>
      </c>
      <c r="H44" s="239"/>
      <c r="I44" s="238"/>
      <c r="J44" s="240">
        <f>J39*70+J41*25+J43*60+J40*83+J42*45</f>
        <v>673</v>
      </c>
      <c r="K44" s="470"/>
      <c r="L44" s="238" t="s">
        <v>204</v>
      </c>
      <c r="M44" s="239"/>
      <c r="N44" s="238"/>
      <c r="O44" s="240">
        <f>O39*70+O41*25+O43*60+O40*83+O42*45</f>
        <v>695</v>
      </c>
      <c r="P44" s="470"/>
      <c r="Q44" s="238" t="s">
        <v>204</v>
      </c>
      <c r="R44" s="239"/>
      <c r="S44" s="238"/>
      <c r="T44" s="240">
        <f>T39*70+T41*25+T43*60+T40*83+T42*45</f>
        <v>673</v>
      </c>
      <c r="U44" s="470"/>
      <c r="V44" s="238" t="s">
        <v>204</v>
      </c>
      <c r="W44" s="239"/>
      <c r="X44" s="238"/>
      <c r="Y44" s="241">
        <f>Y39*70+Y41*25+Y43*120+Y40*83+Y42*45</f>
        <v>672</v>
      </c>
      <c r="AA44" s="512"/>
      <c r="AB44" s="242"/>
      <c r="AC44" s="234"/>
      <c r="AD44" s="235"/>
      <c r="AE44" s="225"/>
      <c r="AF44" s="225"/>
      <c r="AG44" s="243"/>
      <c r="AH44" s="243"/>
      <c r="AI44" s="225"/>
    </row>
    <row r="45" spans="1:30" ht="16.5" customHeight="1" outlineLevel="1">
      <c r="A45" s="244" t="s">
        <v>0</v>
      </c>
      <c r="B45" s="245"/>
      <c r="C45" s="246"/>
      <c r="D45" s="247"/>
      <c r="E45" s="247"/>
      <c r="F45" s="247"/>
      <c r="G45" s="248"/>
      <c r="H45" s="249"/>
      <c r="I45" s="248"/>
      <c r="J45" s="248"/>
      <c r="K45" s="250"/>
      <c r="L45" s="251"/>
      <c r="M45" s="249"/>
      <c r="N45" s="250"/>
      <c r="O45" s="251"/>
      <c r="P45" s="250"/>
      <c r="Q45" s="250"/>
      <c r="R45" s="249"/>
      <c r="S45" s="250"/>
      <c r="T45" s="252"/>
      <c r="U45" s="253"/>
      <c r="V45" s="254"/>
      <c r="W45" s="255"/>
      <c r="X45" s="254"/>
      <c r="Y45" s="256"/>
      <c r="AA45" s="512"/>
      <c r="AB45" s="233"/>
      <c r="AC45" s="234"/>
      <c r="AD45" s="235"/>
    </row>
    <row r="46" spans="1:27" ht="16.5" outlineLevel="1">
      <c r="A46" s="257"/>
      <c r="B46" s="258" t="s">
        <v>205</v>
      </c>
      <c r="C46" s="259"/>
      <c r="D46" s="260"/>
      <c r="E46" s="260"/>
      <c r="F46" s="261"/>
      <c r="G46" s="261"/>
      <c r="H46" s="259"/>
      <c r="I46" s="107"/>
      <c r="J46" s="258" t="s">
        <v>206</v>
      </c>
      <c r="K46" s="262"/>
      <c r="L46" s="263"/>
      <c r="M46" s="264"/>
      <c r="N46" s="265"/>
      <c r="O46" s="266"/>
      <c r="P46" s="267"/>
      <c r="Q46" s="268" t="s">
        <v>207</v>
      </c>
      <c r="R46" s="269"/>
      <c r="S46" s="270"/>
      <c r="T46" s="270"/>
      <c r="U46" s="107"/>
      <c r="V46" s="270"/>
      <c r="W46" s="271"/>
      <c r="X46" s="234"/>
      <c r="Y46" s="272"/>
      <c r="AA46" s="512"/>
    </row>
    <row r="47" spans="1:25" ht="26.25" thickBot="1">
      <c r="A47" s="502" t="s">
        <v>402</v>
      </c>
      <c r="B47" s="503"/>
      <c r="C47" s="503"/>
      <c r="D47" s="503"/>
      <c r="E47" s="503"/>
      <c r="F47" s="503"/>
      <c r="G47" s="503"/>
      <c r="H47" s="503"/>
      <c r="I47" s="503"/>
      <c r="J47" s="503"/>
      <c r="K47" s="503"/>
      <c r="L47" s="503"/>
      <c r="M47" s="503"/>
      <c r="N47" s="503"/>
      <c r="O47" s="503"/>
      <c r="P47" s="503"/>
      <c r="Q47" s="503"/>
      <c r="R47" s="503"/>
      <c r="S47" s="503"/>
      <c r="T47" s="503"/>
      <c r="U47" s="503"/>
      <c r="V47" s="503"/>
      <c r="W47" s="503"/>
      <c r="X47" s="503"/>
      <c r="Y47" s="504"/>
    </row>
    <row r="48" spans="1:25" ht="16.5" customHeight="1">
      <c r="A48" s="505" t="str">
        <f>$AA74</f>
        <v>小米飯</v>
      </c>
      <c r="B48" s="506">
        <v>42345</v>
      </c>
      <c r="C48" s="506"/>
      <c r="D48" s="506"/>
      <c r="E48" s="507"/>
      <c r="F48" s="508" t="str">
        <f>$AA76</f>
        <v>糙米飯</v>
      </c>
      <c r="G48" s="509">
        <f>B48+1</f>
        <v>42346</v>
      </c>
      <c r="H48" s="509"/>
      <c r="I48" s="509"/>
      <c r="J48" s="509"/>
      <c r="K48" s="508" t="str">
        <f>$AA78</f>
        <v>特餐</v>
      </c>
      <c r="L48" s="510">
        <f>G48+1</f>
        <v>42347</v>
      </c>
      <c r="M48" s="510"/>
      <c r="N48" s="510"/>
      <c r="O48" s="510"/>
      <c r="P48" s="508" t="str">
        <f>$AA80</f>
        <v>糙米飯</v>
      </c>
      <c r="Q48" s="511">
        <f>L48+1</f>
        <v>42348</v>
      </c>
      <c r="R48" s="511"/>
      <c r="S48" s="511"/>
      <c r="T48" s="511"/>
      <c r="U48" s="508" t="str">
        <f>$AA82</f>
        <v>蕎麥糙米飯</v>
      </c>
      <c r="V48" s="494">
        <f>Q48+1</f>
        <v>42349</v>
      </c>
      <c r="W48" s="494"/>
      <c r="X48" s="494"/>
      <c r="Y48" s="495"/>
    </row>
    <row r="49" spans="1:25" ht="16.5">
      <c r="A49" s="489"/>
      <c r="B49" s="39" t="s">
        <v>2</v>
      </c>
      <c r="C49" s="40"/>
      <c r="D49" s="41"/>
      <c r="E49" s="42">
        <v>70</v>
      </c>
      <c r="F49" s="492"/>
      <c r="G49" s="43" t="s">
        <v>2</v>
      </c>
      <c r="H49" s="40"/>
      <c r="I49" s="41"/>
      <c r="J49" s="44">
        <f>E49</f>
        <v>70</v>
      </c>
      <c r="K49" s="492"/>
      <c r="L49" s="43" t="s">
        <v>2</v>
      </c>
      <c r="M49" s="40"/>
      <c r="N49" s="41"/>
      <c r="O49" s="44">
        <f>J49</f>
        <v>70</v>
      </c>
      <c r="P49" s="492"/>
      <c r="Q49" s="43" t="s">
        <v>2</v>
      </c>
      <c r="R49" s="40"/>
      <c r="S49" s="41"/>
      <c r="T49" s="44">
        <f>O49</f>
        <v>70</v>
      </c>
      <c r="U49" s="492"/>
      <c r="V49" s="43" t="s">
        <v>2</v>
      </c>
      <c r="W49" s="40"/>
      <c r="X49" s="41"/>
      <c r="Y49" s="45">
        <v>70</v>
      </c>
    </row>
    <row r="50" spans="1:25" ht="16.5">
      <c r="A50" s="489"/>
      <c r="B50" s="43" t="s">
        <v>3</v>
      </c>
      <c r="C50" s="46"/>
      <c r="D50" s="47" t="s">
        <v>4</v>
      </c>
      <c r="E50" s="48" t="s">
        <v>5</v>
      </c>
      <c r="F50" s="492"/>
      <c r="G50" s="43" t="s">
        <v>3</v>
      </c>
      <c r="H50" s="46"/>
      <c r="I50" s="47" t="s">
        <v>4</v>
      </c>
      <c r="J50" s="49" t="s">
        <v>6</v>
      </c>
      <c r="K50" s="492"/>
      <c r="L50" s="43" t="s">
        <v>3</v>
      </c>
      <c r="M50" s="46"/>
      <c r="N50" s="47" t="s">
        <v>4</v>
      </c>
      <c r="O50" s="49" t="s">
        <v>6</v>
      </c>
      <c r="P50" s="492"/>
      <c r="Q50" s="43" t="s">
        <v>3</v>
      </c>
      <c r="R50" s="46"/>
      <c r="S50" s="47" t="s">
        <v>4</v>
      </c>
      <c r="T50" s="49" t="s">
        <v>6</v>
      </c>
      <c r="U50" s="492"/>
      <c r="V50" s="43" t="s">
        <v>3</v>
      </c>
      <c r="W50" s="46"/>
      <c r="X50" s="47" t="s">
        <v>4</v>
      </c>
      <c r="Y50" s="50" t="s">
        <v>6</v>
      </c>
    </row>
    <row r="51" spans="1:25" ht="16.5" customHeight="1">
      <c r="A51" s="489"/>
      <c r="B51" s="51" t="s">
        <v>7</v>
      </c>
      <c r="C51" s="52" t="s">
        <v>8</v>
      </c>
      <c r="D51" s="53">
        <v>57.5</v>
      </c>
      <c r="E51" s="54"/>
      <c r="F51" s="492"/>
      <c r="G51" s="51" t="s">
        <v>7</v>
      </c>
      <c r="H51" s="52" t="s">
        <v>8</v>
      </c>
      <c r="I51" s="53">
        <v>50</v>
      </c>
      <c r="J51" s="55"/>
      <c r="K51" s="492"/>
      <c r="L51" s="51" t="s">
        <v>7</v>
      </c>
      <c r="M51" s="52" t="s">
        <v>8</v>
      </c>
      <c r="N51" s="53">
        <v>24</v>
      </c>
      <c r="O51" s="55"/>
      <c r="P51" s="492"/>
      <c r="Q51" s="51" t="s">
        <v>7</v>
      </c>
      <c r="R51" s="52" t="s">
        <v>8</v>
      </c>
      <c r="S51" s="53">
        <v>47.5</v>
      </c>
      <c r="T51" s="55"/>
      <c r="U51" s="492"/>
      <c r="V51" s="51" t="s">
        <v>7</v>
      </c>
      <c r="W51" s="52" t="s">
        <v>8</v>
      </c>
      <c r="X51" s="53">
        <v>40</v>
      </c>
      <c r="Y51" s="56"/>
    </row>
    <row r="52" spans="1:25" ht="16.5">
      <c r="A52" s="489"/>
      <c r="B52" s="57" t="s">
        <v>281</v>
      </c>
      <c r="C52" s="52" t="s">
        <v>12</v>
      </c>
      <c r="D52" s="53">
        <v>7</v>
      </c>
      <c r="E52" s="54"/>
      <c r="F52" s="492"/>
      <c r="G52" s="57" t="s">
        <v>13</v>
      </c>
      <c r="H52" s="52" t="s">
        <v>8</v>
      </c>
      <c r="I52" s="53">
        <v>14</v>
      </c>
      <c r="J52" s="55"/>
      <c r="K52" s="492"/>
      <c r="L52" s="57" t="s">
        <v>13</v>
      </c>
      <c r="M52" s="52" t="s">
        <v>8</v>
      </c>
      <c r="N52" s="53">
        <v>7</v>
      </c>
      <c r="O52" s="55"/>
      <c r="P52" s="492"/>
      <c r="Q52" s="57" t="s">
        <v>13</v>
      </c>
      <c r="R52" s="52" t="s">
        <v>8</v>
      </c>
      <c r="S52" s="53">
        <v>14</v>
      </c>
      <c r="T52" s="55"/>
      <c r="U52" s="492"/>
      <c r="V52" s="57" t="s">
        <v>13</v>
      </c>
      <c r="W52" s="52" t="s">
        <v>8</v>
      </c>
      <c r="X52" s="53">
        <v>17</v>
      </c>
      <c r="Y52" s="56"/>
    </row>
    <row r="53" spans="1:25" ht="16.5">
      <c r="A53" s="490"/>
      <c r="B53" s="59"/>
      <c r="C53" s="46"/>
      <c r="D53" s="43"/>
      <c r="E53" s="60"/>
      <c r="F53" s="493"/>
      <c r="G53" s="61"/>
      <c r="H53" s="62"/>
      <c r="I53" s="47"/>
      <c r="J53" s="63"/>
      <c r="K53" s="493"/>
      <c r="L53" s="57" t="s">
        <v>282</v>
      </c>
      <c r="M53" s="286" t="s">
        <v>27</v>
      </c>
      <c r="N53" s="66">
        <v>25</v>
      </c>
      <c r="O53" s="55"/>
      <c r="P53" s="493"/>
      <c r="Q53" s="51"/>
      <c r="R53" s="52"/>
      <c r="S53" s="47"/>
      <c r="T53" s="63"/>
      <c r="U53" s="493"/>
      <c r="V53" s="51" t="s">
        <v>283</v>
      </c>
      <c r="W53" s="52" t="s">
        <v>19</v>
      </c>
      <c r="X53" s="53">
        <v>4.5</v>
      </c>
      <c r="Y53" s="56"/>
    </row>
    <row r="54" spans="1:25" ht="16.5" customHeight="1">
      <c r="A54" s="496" t="str">
        <f>$AB74</f>
        <v>干絲炒豆芽</v>
      </c>
      <c r="B54" s="67" t="s">
        <v>403</v>
      </c>
      <c r="C54" s="68" t="s">
        <v>213</v>
      </c>
      <c r="D54" s="66">
        <v>43</v>
      </c>
      <c r="E54" s="69">
        <v>3</v>
      </c>
      <c r="F54" s="499" t="str">
        <f>$AB76</f>
        <v>味噌燒百頁</v>
      </c>
      <c r="G54" s="67" t="s">
        <v>221</v>
      </c>
      <c r="H54" s="287" t="s">
        <v>27</v>
      </c>
      <c r="I54" s="288">
        <v>60</v>
      </c>
      <c r="J54" s="70">
        <v>4</v>
      </c>
      <c r="K54" s="499" t="str">
        <f>$AB78</f>
        <v>八寶炸醬飯</v>
      </c>
      <c r="L54" s="64" t="s">
        <v>404</v>
      </c>
      <c r="M54" s="289" t="s">
        <v>57</v>
      </c>
      <c r="N54" s="66">
        <v>23.5</v>
      </c>
      <c r="O54" s="55">
        <v>1</v>
      </c>
      <c r="P54" s="499" t="str">
        <f>$AB80</f>
        <v>塔香四分干</v>
      </c>
      <c r="Q54" s="67" t="s">
        <v>405</v>
      </c>
      <c r="R54" s="68" t="s">
        <v>213</v>
      </c>
      <c r="S54" s="66">
        <v>76</v>
      </c>
      <c r="T54" s="55">
        <v>7</v>
      </c>
      <c r="U54" s="499" t="str">
        <f>$AB82</f>
        <v>番茄炒蛋</v>
      </c>
      <c r="V54" s="72" t="s">
        <v>288</v>
      </c>
      <c r="W54" s="73" t="s">
        <v>289</v>
      </c>
      <c r="X54" s="74">
        <v>36.5</v>
      </c>
      <c r="Y54" s="56"/>
    </row>
    <row r="55" spans="1:25" ht="16.5">
      <c r="A55" s="497"/>
      <c r="B55" s="67" t="s">
        <v>290</v>
      </c>
      <c r="C55" s="68" t="s">
        <v>15</v>
      </c>
      <c r="D55" s="66">
        <v>38</v>
      </c>
      <c r="E55" s="69"/>
      <c r="F55" s="500"/>
      <c r="G55" s="290"/>
      <c r="H55" s="287"/>
      <c r="I55" s="66"/>
      <c r="J55" s="70"/>
      <c r="K55" s="500"/>
      <c r="L55" s="64"/>
      <c r="M55" s="289"/>
      <c r="N55" s="66"/>
      <c r="O55" s="55"/>
      <c r="P55" s="500"/>
      <c r="Q55" s="67" t="s">
        <v>75</v>
      </c>
      <c r="R55" s="68"/>
      <c r="S55" s="66"/>
      <c r="T55" s="82"/>
      <c r="U55" s="500"/>
      <c r="V55" s="72" t="s">
        <v>291</v>
      </c>
      <c r="W55" s="73" t="s">
        <v>213</v>
      </c>
      <c r="X55" s="75">
        <v>28</v>
      </c>
      <c r="Y55" s="56"/>
    </row>
    <row r="56" spans="1:25" ht="16.5">
      <c r="A56" s="497"/>
      <c r="B56" s="77" t="s">
        <v>406</v>
      </c>
      <c r="C56" s="73" t="s">
        <v>17</v>
      </c>
      <c r="D56" s="66">
        <v>1</v>
      </c>
      <c r="E56" s="69">
        <v>1</v>
      </c>
      <c r="F56" s="500"/>
      <c r="G56" s="292" t="s">
        <v>293</v>
      </c>
      <c r="H56" s="287" t="s">
        <v>17</v>
      </c>
      <c r="I56" s="66">
        <v>35</v>
      </c>
      <c r="J56" s="70"/>
      <c r="K56" s="500"/>
      <c r="L56" s="64" t="s">
        <v>294</v>
      </c>
      <c r="M56" s="289" t="s">
        <v>295</v>
      </c>
      <c r="N56" s="66">
        <v>7.5</v>
      </c>
      <c r="O56" s="55"/>
      <c r="P56" s="500"/>
      <c r="Q56" s="78" t="s">
        <v>82</v>
      </c>
      <c r="R56" s="81" t="s">
        <v>43</v>
      </c>
      <c r="S56" s="79">
        <v>1</v>
      </c>
      <c r="T56" s="55"/>
      <c r="U56" s="500"/>
      <c r="V56" s="72" t="s">
        <v>297</v>
      </c>
      <c r="W56" s="73" t="s">
        <v>17</v>
      </c>
      <c r="X56" s="74">
        <v>9</v>
      </c>
      <c r="Y56" s="273"/>
    </row>
    <row r="57" spans="1:25" ht="16.5">
      <c r="A57" s="497"/>
      <c r="B57" s="78" t="s">
        <v>47</v>
      </c>
      <c r="C57" s="65" t="s">
        <v>17</v>
      </c>
      <c r="D57" s="79">
        <v>0.5</v>
      </c>
      <c r="E57" s="69"/>
      <c r="F57" s="500"/>
      <c r="G57" s="292" t="s">
        <v>243</v>
      </c>
      <c r="H57" s="287" t="s">
        <v>12</v>
      </c>
      <c r="I57" s="66">
        <v>1.5</v>
      </c>
      <c r="J57" s="80"/>
      <c r="K57" s="500"/>
      <c r="L57" s="64" t="s">
        <v>298</v>
      </c>
      <c r="M57" s="289" t="s">
        <v>45</v>
      </c>
      <c r="N57" s="66">
        <v>29.5</v>
      </c>
      <c r="O57" s="55"/>
      <c r="P57" s="500"/>
      <c r="Q57" s="78" t="s">
        <v>80</v>
      </c>
      <c r="R57" s="81"/>
      <c r="S57" s="79"/>
      <c r="T57" s="55">
        <v>1</v>
      </c>
      <c r="U57" s="500"/>
      <c r="V57" s="72" t="s">
        <v>300</v>
      </c>
      <c r="W57" s="73" t="s">
        <v>301</v>
      </c>
      <c r="X57" s="74">
        <v>9</v>
      </c>
      <c r="Y57" s="56"/>
    </row>
    <row r="58" spans="1:25" ht="16.5">
      <c r="A58" s="497"/>
      <c r="B58" s="78"/>
      <c r="C58" s="65"/>
      <c r="D58" s="79"/>
      <c r="E58" s="69"/>
      <c r="F58" s="500"/>
      <c r="G58" s="294" t="s">
        <v>42</v>
      </c>
      <c r="H58" s="295" t="s">
        <v>43</v>
      </c>
      <c r="I58" s="86">
        <v>0.7</v>
      </c>
      <c r="J58" s="70"/>
      <c r="K58" s="500"/>
      <c r="L58" s="64" t="s">
        <v>303</v>
      </c>
      <c r="M58" s="296" t="s">
        <v>12</v>
      </c>
      <c r="N58" s="297">
        <v>1</v>
      </c>
      <c r="O58" s="55"/>
      <c r="P58" s="500"/>
      <c r="Q58" s="78"/>
      <c r="R58" s="81"/>
      <c r="S58" s="79"/>
      <c r="T58" s="55"/>
      <c r="U58" s="500"/>
      <c r="V58" s="72"/>
      <c r="W58" s="73"/>
      <c r="X58" s="74"/>
      <c r="Y58" s="56"/>
    </row>
    <row r="59" spans="1:25" ht="16.5">
      <c r="A59" s="497"/>
      <c r="B59" s="78"/>
      <c r="C59" s="81"/>
      <c r="D59" s="79"/>
      <c r="E59" s="69"/>
      <c r="F59" s="500"/>
      <c r="G59" s="78"/>
      <c r="H59" s="81"/>
      <c r="I59" s="79"/>
      <c r="J59" s="70"/>
      <c r="K59" s="500"/>
      <c r="L59" s="64" t="s">
        <v>307</v>
      </c>
      <c r="M59" s="300" t="s">
        <v>12</v>
      </c>
      <c r="N59" s="301">
        <v>1</v>
      </c>
      <c r="O59" s="55"/>
      <c r="P59" s="500"/>
      <c r="Q59" s="67"/>
      <c r="R59" s="68"/>
      <c r="S59" s="74"/>
      <c r="T59" s="55"/>
      <c r="U59" s="500"/>
      <c r="V59" s="64" t="s">
        <v>309</v>
      </c>
      <c r="W59" s="65" t="s">
        <v>34</v>
      </c>
      <c r="X59" s="66"/>
      <c r="Y59" s="165"/>
    </row>
    <row r="60" spans="1:25" ht="16.5">
      <c r="A60" s="498"/>
      <c r="B60" s="89" t="s">
        <v>59</v>
      </c>
      <c r="C60" s="90"/>
      <c r="D60" s="91">
        <f>SUM(D54:D59)</f>
        <v>82.5</v>
      </c>
      <c r="E60" s="92">
        <f>SUM(E54:E59)</f>
        <v>4</v>
      </c>
      <c r="F60" s="501"/>
      <c r="G60" s="89" t="s">
        <v>59</v>
      </c>
      <c r="H60" s="90"/>
      <c r="I60" s="93">
        <f>SUM(I54:I59)</f>
        <v>97.2</v>
      </c>
      <c r="J60" s="93"/>
      <c r="K60" s="501"/>
      <c r="L60" s="89" t="s">
        <v>59</v>
      </c>
      <c r="M60" s="94"/>
      <c r="N60" s="303">
        <f>SUM(N51:N59)</f>
        <v>118.5</v>
      </c>
      <c r="O60" s="95">
        <f>SUM(O51:O59)</f>
        <v>1</v>
      </c>
      <c r="P60" s="501"/>
      <c r="Q60" s="89" t="s">
        <v>59</v>
      </c>
      <c r="R60" s="94"/>
      <c r="S60" s="95">
        <f>SUM(S53:S59)</f>
        <v>77</v>
      </c>
      <c r="T60" s="95">
        <f>SUM(T54:T59)</f>
        <v>8</v>
      </c>
      <c r="U60" s="501"/>
      <c r="V60" s="89" t="s">
        <v>59</v>
      </c>
      <c r="W60" s="94"/>
      <c r="X60" s="95">
        <f>SUM(X54:X59)</f>
        <v>82.5</v>
      </c>
      <c r="Y60" s="96">
        <f>SUM(Y54:Y59)</f>
        <v>0</v>
      </c>
    </row>
    <row r="61" spans="1:25" ht="16.5" customHeight="1">
      <c r="A61" s="486" t="str">
        <f>$AC74</f>
        <v>粉蒸金瓜</v>
      </c>
      <c r="B61" s="84" t="s">
        <v>311</v>
      </c>
      <c r="C61" s="73" t="s">
        <v>17</v>
      </c>
      <c r="D61" s="97">
        <v>70</v>
      </c>
      <c r="E61" s="69"/>
      <c r="F61" s="487" t="str">
        <f>$AC76</f>
        <v>芹香海根</v>
      </c>
      <c r="G61" s="98" t="s">
        <v>312</v>
      </c>
      <c r="H61" s="99" t="s">
        <v>313</v>
      </c>
      <c r="I61" s="100">
        <v>50</v>
      </c>
      <c r="J61" s="70"/>
      <c r="K61" s="487" t="str">
        <f>$AC78</f>
        <v>關東煮</v>
      </c>
      <c r="L61" s="304" t="s">
        <v>314</v>
      </c>
      <c r="M61" s="289" t="s">
        <v>213</v>
      </c>
      <c r="N61" s="305">
        <v>25</v>
      </c>
      <c r="O61" s="55"/>
      <c r="P61" s="487" t="str">
        <f>$AC80</f>
        <v>什錦黃瓜</v>
      </c>
      <c r="Q61" s="102" t="s">
        <v>407</v>
      </c>
      <c r="R61" s="73" t="s">
        <v>408</v>
      </c>
      <c r="S61" s="306">
        <v>80</v>
      </c>
      <c r="T61" s="55"/>
      <c r="U61" s="487" t="str">
        <f>$AC82</f>
        <v>晶珠翠玉</v>
      </c>
      <c r="V61" s="84" t="s">
        <v>32</v>
      </c>
      <c r="W61" s="68" t="s">
        <v>17</v>
      </c>
      <c r="X61" s="97">
        <v>10</v>
      </c>
      <c r="Y61" s="56"/>
    </row>
    <row r="62" spans="1:25" ht="16.5">
      <c r="A62" s="486"/>
      <c r="B62" s="64" t="s">
        <v>222</v>
      </c>
      <c r="C62" s="68" t="s">
        <v>72</v>
      </c>
      <c r="D62" s="97">
        <v>5.5</v>
      </c>
      <c r="E62" s="69">
        <v>1</v>
      </c>
      <c r="F62" s="487"/>
      <c r="G62" s="103" t="s">
        <v>73</v>
      </c>
      <c r="H62" s="73" t="s">
        <v>74</v>
      </c>
      <c r="I62" s="104">
        <v>7</v>
      </c>
      <c r="J62" s="275"/>
      <c r="K62" s="487"/>
      <c r="L62" s="307"/>
      <c r="M62" s="289"/>
      <c r="N62" s="305"/>
      <c r="O62" s="55"/>
      <c r="P62" s="487"/>
      <c r="Q62" s="103" t="s">
        <v>71</v>
      </c>
      <c r="R62" s="73" t="s">
        <v>72</v>
      </c>
      <c r="S62" s="172">
        <v>4.5</v>
      </c>
      <c r="T62" s="55"/>
      <c r="U62" s="487"/>
      <c r="V62" s="84" t="s">
        <v>73</v>
      </c>
      <c r="W62" s="68" t="s">
        <v>88</v>
      </c>
      <c r="X62" s="97">
        <v>36.5</v>
      </c>
      <c r="Y62" s="56"/>
    </row>
    <row r="63" spans="1:25" ht="16.5">
      <c r="A63" s="486"/>
      <c r="B63" s="84" t="s">
        <v>317</v>
      </c>
      <c r="C63" s="73" t="s">
        <v>295</v>
      </c>
      <c r="D63" s="97">
        <v>4.7</v>
      </c>
      <c r="E63" s="69"/>
      <c r="F63" s="487"/>
      <c r="G63" s="103" t="s">
        <v>16</v>
      </c>
      <c r="H63" s="73" t="s">
        <v>17</v>
      </c>
      <c r="I63" s="104">
        <v>3</v>
      </c>
      <c r="J63" s="70"/>
      <c r="K63" s="487"/>
      <c r="L63" s="308" t="s">
        <v>65</v>
      </c>
      <c r="M63" s="289" t="s">
        <v>17</v>
      </c>
      <c r="N63" s="305">
        <v>19.5</v>
      </c>
      <c r="O63" s="55"/>
      <c r="P63" s="487"/>
      <c r="Q63" s="103" t="s">
        <v>58</v>
      </c>
      <c r="R63" s="73" t="s">
        <v>39</v>
      </c>
      <c r="S63" s="172">
        <v>6</v>
      </c>
      <c r="T63" s="55"/>
      <c r="U63" s="487"/>
      <c r="V63" s="84" t="s">
        <v>318</v>
      </c>
      <c r="W63" s="68" t="s">
        <v>39</v>
      </c>
      <c r="X63" s="97">
        <v>7</v>
      </c>
      <c r="Y63" s="56"/>
    </row>
    <row r="64" spans="1:25" ht="16.5">
      <c r="A64" s="486"/>
      <c r="B64" s="84" t="s">
        <v>319</v>
      </c>
      <c r="C64" s="73" t="s">
        <v>45</v>
      </c>
      <c r="D64" s="97">
        <v>4</v>
      </c>
      <c r="E64" s="69"/>
      <c r="F64" s="487"/>
      <c r="G64" s="103" t="s">
        <v>82</v>
      </c>
      <c r="H64" s="73" t="s">
        <v>43</v>
      </c>
      <c r="I64" s="106">
        <v>0.5</v>
      </c>
      <c r="J64" s="70"/>
      <c r="K64" s="487"/>
      <c r="L64" s="310" t="s">
        <v>320</v>
      </c>
      <c r="M64" s="289" t="s">
        <v>17</v>
      </c>
      <c r="N64" s="305">
        <v>29.5</v>
      </c>
      <c r="O64" s="55"/>
      <c r="P64" s="487"/>
      <c r="Q64" s="103" t="s">
        <v>87</v>
      </c>
      <c r="R64" s="73" t="s">
        <v>88</v>
      </c>
      <c r="S64" s="172">
        <v>5</v>
      </c>
      <c r="T64" s="55"/>
      <c r="U64" s="487"/>
      <c r="V64" s="72" t="s">
        <v>321</v>
      </c>
      <c r="W64" s="73" t="s">
        <v>295</v>
      </c>
      <c r="X64" s="97">
        <v>14.5</v>
      </c>
      <c r="Y64" s="56"/>
    </row>
    <row r="65" spans="1:25" ht="16.5">
      <c r="A65" s="486"/>
      <c r="B65" s="72"/>
      <c r="C65" s="65"/>
      <c r="D65" s="97"/>
      <c r="E65" s="69"/>
      <c r="F65" s="487"/>
      <c r="G65" s="103" t="s">
        <v>38</v>
      </c>
      <c r="H65" s="108"/>
      <c r="I65" s="109"/>
      <c r="J65" s="70"/>
      <c r="K65" s="487"/>
      <c r="L65" s="101" t="s">
        <v>322</v>
      </c>
      <c r="M65" s="65" t="s">
        <v>57</v>
      </c>
      <c r="N65" s="97">
        <v>1</v>
      </c>
      <c r="O65" s="55"/>
      <c r="P65" s="487"/>
      <c r="Q65" s="103" t="s">
        <v>409</v>
      </c>
      <c r="R65" s="73" t="s">
        <v>410</v>
      </c>
      <c r="S65" s="311">
        <v>4.5</v>
      </c>
      <c r="T65" s="55">
        <v>1</v>
      </c>
      <c r="U65" s="487"/>
      <c r="V65" s="72"/>
      <c r="W65" s="73"/>
      <c r="X65" s="97"/>
      <c r="Y65" s="56"/>
    </row>
    <row r="66" spans="1:25" ht="16.5">
      <c r="A66" s="486"/>
      <c r="B66" s="110"/>
      <c r="C66" s="111"/>
      <c r="D66" s="112"/>
      <c r="E66" s="69"/>
      <c r="F66" s="487"/>
      <c r="G66" s="113"/>
      <c r="H66" s="108"/>
      <c r="I66" s="109"/>
      <c r="J66" s="70"/>
      <c r="K66" s="487"/>
      <c r="L66" s="101"/>
      <c r="M66" s="65"/>
      <c r="N66" s="112">
        <v>1</v>
      </c>
      <c r="O66" s="55"/>
      <c r="P66" s="487"/>
      <c r="Q66" s="110"/>
      <c r="R66" s="111"/>
      <c r="S66" s="112"/>
      <c r="T66" s="55"/>
      <c r="U66" s="487"/>
      <c r="V66" s="114"/>
      <c r="W66" s="68"/>
      <c r="X66" s="97"/>
      <c r="Y66" s="56"/>
    </row>
    <row r="67" spans="1:25" ht="16.5">
      <c r="A67" s="486"/>
      <c r="B67" s="72"/>
      <c r="C67" s="73"/>
      <c r="D67" s="112"/>
      <c r="E67" s="69"/>
      <c r="F67" s="487"/>
      <c r="G67" s="84"/>
      <c r="H67" s="68"/>
      <c r="I67" s="97"/>
      <c r="J67" s="70"/>
      <c r="K67" s="487"/>
      <c r="L67" s="72"/>
      <c r="M67" s="73"/>
      <c r="N67" s="112">
        <v>11</v>
      </c>
      <c r="O67" s="55"/>
      <c r="P67" s="487"/>
      <c r="Q67" s="72"/>
      <c r="R67" s="73"/>
      <c r="S67" s="112"/>
      <c r="T67" s="55"/>
      <c r="U67" s="487"/>
      <c r="V67" s="117"/>
      <c r="W67" s="118"/>
      <c r="X67" s="112"/>
      <c r="Y67" s="56"/>
    </row>
    <row r="68" spans="1:25" ht="16.5">
      <c r="A68" s="486"/>
      <c r="B68" s="89" t="s">
        <v>59</v>
      </c>
      <c r="C68" s="94"/>
      <c r="D68" s="95">
        <f>SUM(D61:D67)</f>
        <v>84.2</v>
      </c>
      <c r="E68" s="92">
        <f>SUM(E61:E67)</f>
        <v>1</v>
      </c>
      <c r="F68" s="487"/>
      <c r="G68" s="89" t="s">
        <v>59</v>
      </c>
      <c r="H68" s="94"/>
      <c r="I68" s="95">
        <f>SUM(I61:I67)</f>
        <v>60.5</v>
      </c>
      <c r="J68" s="95">
        <f>SUM(J61:J67)</f>
        <v>0</v>
      </c>
      <c r="K68" s="487"/>
      <c r="L68" s="89" t="s">
        <v>59</v>
      </c>
      <c r="M68" s="94"/>
      <c r="N68" s="95">
        <f>SUM(N61:N67)</f>
        <v>87</v>
      </c>
      <c r="O68" s="95">
        <f>SUM(O61:O67)</f>
        <v>0</v>
      </c>
      <c r="P68" s="487"/>
      <c r="Q68" s="89" t="s">
        <v>59</v>
      </c>
      <c r="R68" s="94"/>
      <c r="S68" s="95">
        <f>SUM(S61:S67)</f>
        <v>100</v>
      </c>
      <c r="T68" s="95">
        <f>SUM(T61:T67)</f>
        <v>1</v>
      </c>
      <c r="U68" s="487"/>
      <c r="V68" s="89" t="s">
        <v>59</v>
      </c>
      <c r="W68" s="94"/>
      <c r="X68" s="95">
        <f>SUM(X61:X67)</f>
        <v>68</v>
      </c>
      <c r="Y68" s="96">
        <f>SUM(Y61:Y67)</f>
        <v>0</v>
      </c>
    </row>
    <row r="69" spans="1:25" ht="16.5" customHeight="1">
      <c r="A69" s="488" t="str">
        <f>$AD74</f>
        <v>時蔬</v>
      </c>
      <c r="B69" s="72" t="s">
        <v>325</v>
      </c>
      <c r="C69" s="73" t="s">
        <v>17</v>
      </c>
      <c r="D69" s="124">
        <v>71.2</v>
      </c>
      <c r="E69" s="125"/>
      <c r="F69" s="491" t="str">
        <f>$AD76</f>
        <v>有機青菜</v>
      </c>
      <c r="G69" s="72" t="s">
        <v>326</v>
      </c>
      <c r="H69" s="73" t="s">
        <v>93</v>
      </c>
      <c r="I69" s="124">
        <v>74</v>
      </c>
      <c r="J69" s="55"/>
      <c r="K69" s="491" t="str">
        <f>$AD78</f>
        <v>時蔬</v>
      </c>
      <c r="L69" s="123" t="s">
        <v>327</v>
      </c>
      <c r="M69" s="99" t="s">
        <v>328</v>
      </c>
      <c r="N69" s="124">
        <v>70</v>
      </c>
      <c r="O69" s="55"/>
      <c r="P69" s="491" t="str">
        <f>$AD80</f>
        <v>有機青菜</v>
      </c>
      <c r="Q69" s="126" t="s">
        <v>329</v>
      </c>
      <c r="R69" s="73" t="s">
        <v>93</v>
      </c>
      <c r="S69" s="124">
        <v>69.5</v>
      </c>
      <c r="T69" s="54"/>
      <c r="U69" s="491" t="str">
        <f>$AD82</f>
        <v>有機青菜</v>
      </c>
      <c r="V69" s="126" t="s">
        <v>330</v>
      </c>
      <c r="W69" s="73" t="s">
        <v>93</v>
      </c>
      <c r="X69" s="124">
        <v>74</v>
      </c>
      <c r="Y69" s="127"/>
    </row>
    <row r="70" spans="1:25" ht="16.5">
      <c r="A70" s="489"/>
      <c r="B70" s="72" t="s">
        <v>82</v>
      </c>
      <c r="C70" s="73" t="s">
        <v>43</v>
      </c>
      <c r="D70" s="97">
        <v>0.5</v>
      </c>
      <c r="E70" s="274">
        <v>0.1</v>
      </c>
      <c r="F70" s="492"/>
      <c r="G70" s="72" t="s">
        <v>82</v>
      </c>
      <c r="H70" s="73" t="s">
        <v>43</v>
      </c>
      <c r="I70" s="97">
        <v>1.5</v>
      </c>
      <c r="J70" s="274">
        <v>0.1</v>
      </c>
      <c r="K70" s="492"/>
      <c r="L70" s="72" t="s">
        <v>82</v>
      </c>
      <c r="M70" s="73" t="s">
        <v>43</v>
      </c>
      <c r="N70" s="97">
        <v>1</v>
      </c>
      <c r="O70" s="274">
        <v>0.1</v>
      </c>
      <c r="P70" s="492"/>
      <c r="Q70" s="72" t="s">
        <v>82</v>
      </c>
      <c r="R70" s="73" t="s">
        <v>43</v>
      </c>
      <c r="S70" s="97">
        <v>1.5</v>
      </c>
      <c r="T70" s="274">
        <v>0.1</v>
      </c>
      <c r="U70" s="492"/>
      <c r="V70" s="72" t="s">
        <v>82</v>
      </c>
      <c r="W70" s="73" t="s">
        <v>43</v>
      </c>
      <c r="X70" s="97">
        <v>1.5</v>
      </c>
      <c r="Y70" s="274">
        <v>0.1</v>
      </c>
    </row>
    <row r="71" spans="1:25" ht="17.25" thickBot="1">
      <c r="A71" s="489"/>
      <c r="B71" s="84"/>
      <c r="C71" s="68"/>
      <c r="D71" s="97"/>
      <c r="E71" s="125"/>
      <c r="F71" s="492"/>
      <c r="G71" s="72"/>
      <c r="H71" s="73"/>
      <c r="I71" s="47"/>
      <c r="J71" s="125"/>
      <c r="K71" s="492"/>
      <c r="L71" s="128"/>
      <c r="M71" s="129"/>
      <c r="N71" s="130"/>
      <c r="O71" s="125"/>
      <c r="P71" s="492"/>
      <c r="Q71" s="72"/>
      <c r="R71" s="73"/>
      <c r="S71" s="47"/>
      <c r="T71" s="125"/>
      <c r="U71" s="492"/>
      <c r="V71" s="132"/>
      <c r="W71" s="133"/>
      <c r="X71" s="97"/>
      <c r="Y71" s="125"/>
    </row>
    <row r="72" spans="1:25" ht="16.5">
      <c r="A72" s="489"/>
      <c r="B72" s="84"/>
      <c r="C72" s="68"/>
      <c r="D72" s="97"/>
      <c r="E72" s="136"/>
      <c r="F72" s="492"/>
      <c r="G72" s="72" t="s">
        <v>97</v>
      </c>
      <c r="H72" s="73"/>
      <c r="I72" s="47"/>
      <c r="J72" s="137"/>
      <c r="K72" s="492"/>
      <c r="L72" s="138" t="s">
        <v>98</v>
      </c>
      <c r="M72" s="139" t="s">
        <v>99</v>
      </c>
      <c r="N72" s="140">
        <v>19</v>
      </c>
      <c r="O72" s="141"/>
      <c r="P72" s="492"/>
      <c r="Q72" s="72"/>
      <c r="R72" s="73"/>
      <c r="S72" s="47"/>
      <c r="T72" s="142"/>
      <c r="U72" s="492"/>
      <c r="V72" s="132"/>
      <c r="W72" s="133"/>
      <c r="X72" s="97"/>
      <c r="Y72" s="143"/>
    </row>
    <row r="73" spans="1:25" ht="17.25" thickBot="1">
      <c r="A73" s="489"/>
      <c r="B73" s="72"/>
      <c r="C73" s="73"/>
      <c r="D73" s="97"/>
      <c r="E73" s="142"/>
      <c r="F73" s="492"/>
      <c r="G73" s="72"/>
      <c r="H73" s="73"/>
      <c r="I73" s="47"/>
      <c r="J73" s="55"/>
      <c r="K73" s="492"/>
      <c r="L73" s="147" t="s">
        <v>100</v>
      </c>
      <c r="M73" s="148" t="s">
        <v>101</v>
      </c>
      <c r="N73" s="149"/>
      <c r="O73" s="150"/>
      <c r="P73" s="492"/>
      <c r="Q73" s="72" t="s">
        <v>97</v>
      </c>
      <c r="R73" s="73"/>
      <c r="S73" s="47"/>
      <c r="T73" s="142"/>
      <c r="U73" s="492"/>
      <c r="V73" s="132"/>
      <c r="W73" s="133"/>
      <c r="X73" s="97"/>
      <c r="Y73" s="143"/>
    </row>
    <row r="74" spans="1:38" ht="18" customHeight="1">
      <c r="A74" s="490"/>
      <c r="B74" s="89" t="s">
        <v>59</v>
      </c>
      <c r="C74" s="94"/>
      <c r="D74" s="95">
        <f>SUM(D69:D73)</f>
        <v>71.7</v>
      </c>
      <c r="E74" s="92">
        <f>SUM(E69:E73)</f>
        <v>0.1</v>
      </c>
      <c r="F74" s="493"/>
      <c r="G74" s="89" t="s">
        <v>59</v>
      </c>
      <c r="H74" s="94"/>
      <c r="I74" s="95">
        <f>SUM(I69:I73)</f>
        <v>75.5</v>
      </c>
      <c r="J74" s="95">
        <f>SUM(J69:J73)</f>
        <v>0.1</v>
      </c>
      <c r="K74" s="493"/>
      <c r="L74" s="89" t="s">
        <v>59</v>
      </c>
      <c r="M74" s="94"/>
      <c r="N74" s="95">
        <f>SUM(N69:N73)</f>
        <v>90</v>
      </c>
      <c r="O74" s="95">
        <f>SUM(O69:O73)</f>
        <v>0.1</v>
      </c>
      <c r="P74" s="493"/>
      <c r="Q74" s="89" t="s">
        <v>59</v>
      </c>
      <c r="R74" s="94"/>
      <c r="S74" s="95">
        <f>SUM(S69:S73)</f>
        <v>71</v>
      </c>
      <c r="T74" s="92">
        <f>SUM(T69:T73)</f>
        <v>0.1</v>
      </c>
      <c r="U74" s="493"/>
      <c r="V74" s="153" t="s">
        <v>59</v>
      </c>
      <c r="W74" s="94"/>
      <c r="X74" s="95">
        <f>SUM(X67:X74)</f>
        <v>0</v>
      </c>
      <c r="Y74" s="96">
        <f>SUM(Y69:Y73)</f>
        <v>0.1</v>
      </c>
      <c r="AA74" s="154" t="s">
        <v>331</v>
      </c>
      <c r="AB74" s="13" t="s">
        <v>411</v>
      </c>
      <c r="AC74" s="7" t="s">
        <v>333</v>
      </c>
      <c r="AD74" s="156" t="s">
        <v>412</v>
      </c>
      <c r="AE74" s="8" t="s">
        <v>335</v>
      </c>
      <c r="AF74" s="157" t="s">
        <v>107</v>
      </c>
      <c r="AG74" s="484">
        <v>5</v>
      </c>
      <c r="AH74" s="483">
        <v>2</v>
      </c>
      <c r="AI74" s="483">
        <v>1.8</v>
      </c>
      <c r="AJ74" s="483">
        <v>2.8</v>
      </c>
      <c r="AK74" s="175">
        <v>1</v>
      </c>
      <c r="AL74" s="3">
        <f>AG74*70+AH74*83+AI74*25+AJ74*45+AK74*60</f>
        <v>747</v>
      </c>
    </row>
    <row r="75" spans="1:38" ht="16.5" customHeight="1">
      <c r="A75" s="473" t="str">
        <f>$AE74</f>
        <v>肉骨茶湯</v>
      </c>
      <c r="B75" s="64" t="s">
        <v>28</v>
      </c>
      <c r="C75" s="65" t="s">
        <v>17</v>
      </c>
      <c r="D75" s="97">
        <v>24</v>
      </c>
      <c r="E75" s="69"/>
      <c r="F75" s="475" t="str">
        <f>$AE76</f>
        <v>酸辣湯</v>
      </c>
      <c r="G75" s="64" t="s">
        <v>336</v>
      </c>
      <c r="H75" s="159" t="s">
        <v>17</v>
      </c>
      <c r="I75" s="312">
        <v>15</v>
      </c>
      <c r="J75" s="70"/>
      <c r="K75" s="475" t="str">
        <f>$AE78</f>
        <v>錦繡蛋花湯</v>
      </c>
      <c r="L75" s="64" t="s">
        <v>64</v>
      </c>
      <c r="M75" s="161" t="s">
        <v>17</v>
      </c>
      <c r="N75" s="162">
        <v>25</v>
      </c>
      <c r="O75" s="276"/>
      <c r="P75" s="475" t="str">
        <f>$AE80</f>
        <v>榨菜三絲湯</v>
      </c>
      <c r="Q75" s="164" t="s">
        <v>337</v>
      </c>
      <c r="R75" s="73" t="s">
        <v>338</v>
      </c>
      <c r="S75" s="160">
        <v>17.5</v>
      </c>
      <c r="T75" s="55"/>
      <c r="U75" s="475" t="str">
        <f>$AE82</f>
        <v>雙色扁蒲湯</v>
      </c>
      <c r="V75" s="64" t="s">
        <v>339</v>
      </c>
      <c r="W75" s="65" t="s">
        <v>17</v>
      </c>
      <c r="X75" s="97">
        <v>27</v>
      </c>
      <c r="Y75" s="56"/>
      <c r="AA75" s="314" t="s">
        <v>340</v>
      </c>
      <c r="AB75" s="15" t="s">
        <v>413</v>
      </c>
      <c r="AC75" s="23" t="s">
        <v>342</v>
      </c>
      <c r="AD75" s="189"/>
      <c r="AE75" s="23" t="s">
        <v>414</v>
      </c>
      <c r="AF75" s="282"/>
      <c r="AG75" s="478"/>
      <c r="AH75" s="477"/>
      <c r="AI75" s="477"/>
      <c r="AJ75" s="477"/>
      <c r="AK75" s="280"/>
      <c r="AL75" s="2"/>
    </row>
    <row r="76" spans="1:38" ht="18.75" customHeight="1">
      <c r="A76" s="473"/>
      <c r="B76" s="84" t="s">
        <v>344</v>
      </c>
      <c r="C76" s="68" t="s">
        <v>345</v>
      </c>
      <c r="D76" s="97">
        <v>1</v>
      </c>
      <c r="E76" s="69"/>
      <c r="F76" s="475"/>
      <c r="G76" s="64"/>
      <c r="H76" s="65"/>
      <c r="I76" s="104"/>
      <c r="J76" s="70"/>
      <c r="K76" s="475"/>
      <c r="L76" s="64" t="s">
        <v>87</v>
      </c>
      <c r="M76" s="161" t="s">
        <v>88</v>
      </c>
      <c r="N76" s="162">
        <v>3</v>
      </c>
      <c r="O76" s="55"/>
      <c r="P76" s="475"/>
      <c r="Q76" s="101" t="s">
        <v>228</v>
      </c>
      <c r="R76" s="65" t="s">
        <v>72</v>
      </c>
      <c r="S76" s="172">
        <v>3</v>
      </c>
      <c r="T76" s="274">
        <v>0.6</v>
      </c>
      <c r="U76" s="475"/>
      <c r="V76" s="64" t="s">
        <v>58</v>
      </c>
      <c r="W76" s="65" t="s">
        <v>39</v>
      </c>
      <c r="X76" s="97">
        <v>5</v>
      </c>
      <c r="Y76" s="56"/>
      <c r="AA76" s="156" t="s">
        <v>231</v>
      </c>
      <c r="AB76" s="10" t="s">
        <v>415</v>
      </c>
      <c r="AC76" s="14" t="s">
        <v>416</v>
      </c>
      <c r="AD76" s="156" t="s">
        <v>417</v>
      </c>
      <c r="AE76" s="8" t="s">
        <v>351</v>
      </c>
      <c r="AF76" s="174"/>
      <c r="AG76" s="478">
        <v>4.4</v>
      </c>
      <c r="AH76" s="480">
        <v>2.3</v>
      </c>
      <c r="AI76" s="477">
        <v>2.5</v>
      </c>
      <c r="AJ76" s="477">
        <v>2.7</v>
      </c>
      <c r="AK76" s="175"/>
      <c r="AL76" s="3">
        <f>AG76*70+AH76*83+AI76*25+AJ76*45+AK76*60</f>
        <v>682.9</v>
      </c>
    </row>
    <row r="77" spans="1:38" ht="18.75" customHeight="1">
      <c r="A77" s="473"/>
      <c r="B77" s="64" t="s">
        <v>71</v>
      </c>
      <c r="C77" s="65" t="s">
        <v>72</v>
      </c>
      <c r="D77" s="176">
        <v>5.5</v>
      </c>
      <c r="E77" s="69"/>
      <c r="F77" s="475"/>
      <c r="G77" s="113" t="s">
        <v>352</v>
      </c>
      <c r="H77" s="177" t="s">
        <v>338</v>
      </c>
      <c r="I77" s="316">
        <v>5.5</v>
      </c>
      <c r="J77" s="70"/>
      <c r="K77" s="475"/>
      <c r="L77" s="64" t="s">
        <v>16</v>
      </c>
      <c r="M77" s="161" t="s">
        <v>17</v>
      </c>
      <c r="N77" s="162">
        <v>1</v>
      </c>
      <c r="O77" s="55"/>
      <c r="P77" s="475"/>
      <c r="Q77" s="179" t="s">
        <v>353</v>
      </c>
      <c r="R77" s="180" t="s">
        <v>70</v>
      </c>
      <c r="S77" s="181">
        <v>6</v>
      </c>
      <c r="T77" s="55"/>
      <c r="U77" s="475"/>
      <c r="V77" s="64"/>
      <c r="W77" s="65"/>
      <c r="X77" s="97"/>
      <c r="Y77" s="56"/>
      <c r="AA77" s="182" t="s">
        <v>238</v>
      </c>
      <c r="AB77" s="15" t="s">
        <v>418</v>
      </c>
      <c r="AC77" s="24" t="s">
        <v>419</v>
      </c>
      <c r="AD77" s="189" t="s">
        <v>357</v>
      </c>
      <c r="AE77" s="23" t="s">
        <v>420</v>
      </c>
      <c r="AF77" s="282"/>
      <c r="AG77" s="478"/>
      <c r="AH77" s="472"/>
      <c r="AI77" s="477"/>
      <c r="AJ77" s="477"/>
      <c r="AK77" s="283"/>
      <c r="AL77" s="2"/>
    </row>
    <row r="78" spans="1:38" ht="18.75" customHeight="1">
      <c r="A78" s="473"/>
      <c r="B78" s="64" t="s">
        <v>42</v>
      </c>
      <c r="C78" s="65" t="s">
        <v>43</v>
      </c>
      <c r="D78" s="176">
        <v>0.5</v>
      </c>
      <c r="E78" s="274">
        <v>0.1</v>
      </c>
      <c r="F78" s="475"/>
      <c r="G78" s="72" t="s">
        <v>38</v>
      </c>
      <c r="H78" s="73" t="s">
        <v>39</v>
      </c>
      <c r="I78" s="104">
        <v>5</v>
      </c>
      <c r="J78" s="70"/>
      <c r="K78" s="475"/>
      <c r="L78" s="64" t="s">
        <v>228</v>
      </c>
      <c r="M78" s="73" t="s">
        <v>72</v>
      </c>
      <c r="N78" s="187">
        <v>3</v>
      </c>
      <c r="O78" s="55"/>
      <c r="P78" s="475"/>
      <c r="Q78" s="179" t="s">
        <v>82</v>
      </c>
      <c r="R78" s="180" t="s">
        <v>43</v>
      </c>
      <c r="S78" s="181">
        <v>1</v>
      </c>
      <c r="T78" s="55"/>
      <c r="U78" s="475"/>
      <c r="V78" s="64"/>
      <c r="W78" s="65"/>
      <c r="X78" s="97"/>
      <c r="Y78" s="56"/>
      <c r="AA78" s="156" t="s">
        <v>245</v>
      </c>
      <c r="AB78" s="10" t="s">
        <v>359</v>
      </c>
      <c r="AC78" s="9" t="s">
        <v>360</v>
      </c>
      <c r="AD78" s="156" t="s">
        <v>412</v>
      </c>
      <c r="AE78" s="8" t="s">
        <v>421</v>
      </c>
      <c r="AF78" s="174" t="s">
        <v>250</v>
      </c>
      <c r="AG78" s="478">
        <v>4.7</v>
      </c>
      <c r="AH78" s="472">
        <v>2</v>
      </c>
      <c r="AI78" s="477">
        <v>2.3</v>
      </c>
      <c r="AJ78" s="477">
        <v>2.8</v>
      </c>
      <c r="AK78" s="175"/>
      <c r="AL78" s="3">
        <f>AG78*70+AH78*83+AI78*25+AJ78*45+AK78*60</f>
        <v>678.5</v>
      </c>
    </row>
    <row r="79" spans="1:38" ht="18.75" customHeight="1">
      <c r="A79" s="473"/>
      <c r="B79" s="64"/>
      <c r="C79" s="65"/>
      <c r="D79" s="176"/>
      <c r="E79" s="69"/>
      <c r="F79" s="475"/>
      <c r="G79" s="188" t="s">
        <v>288</v>
      </c>
      <c r="H79" s="159" t="s">
        <v>289</v>
      </c>
      <c r="I79" s="312">
        <v>5</v>
      </c>
      <c r="J79" s="70"/>
      <c r="K79" s="475"/>
      <c r="L79" s="64"/>
      <c r="M79" s="65"/>
      <c r="N79" s="187"/>
      <c r="O79" s="55"/>
      <c r="P79" s="475"/>
      <c r="Q79" s="179"/>
      <c r="R79" s="180"/>
      <c r="S79" s="181"/>
      <c r="T79" s="55" t="s">
        <v>244</v>
      </c>
      <c r="U79" s="475"/>
      <c r="V79" s="64"/>
      <c r="W79" s="65"/>
      <c r="X79" s="97"/>
      <c r="Y79" s="56"/>
      <c r="AA79" s="182"/>
      <c r="AB79" s="27" t="s">
        <v>422</v>
      </c>
      <c r="AC79" s="23" t="s">
        <v>423</v>
      </c>
      <c r="AD79" s="189" t="s">
        <v>367</v>
      </c>
      <c r="AE79" s="23" t="s">
        <v>424</v>
      </c>
      <c r="AF79" s="282"/>
      <c r="AG79" s="478"/>
      <c r="AH79" s="477"/>
      <c r="AI79" s="477"/>
      <c r="AJ79" s="477"/>
      <c r="AK79" s="283"/>
      <c r="AL79" s="2"/>
    </row>
    <row r="80" spans="1:38" ht="18.75" customHeight="1">
      <c r="A80" s="473"/>
      <c r="B80" s="64" t="s">
        <v>425</v>
      </c>
      <c r="C80" s="65" t="s">
        <v>45</v>
      </c>
      <c r="D80" s="176">
        <v>9.5</v>
      </c>
      <c r="E80" s="194"/>
      <c r="F80" s="475"/>
      <c r="G80" s="195" t="s">
        <v>426</v>
      </c>
      <c r="H80" s="196" t="s">
        <v>45</v>
      </c>
      <c r="I80" s="181">
        <v>1</v>
      </c>
      <c r="J80" s="70"/>
      <c r="K80" s="475"/>
      <c r="L80" s="197"/>
      <c r="M80" s="198"/>
      <c r="N80" s="75"/>
      <c r="O80" s="55"/>
      <c r="P80" s="475"/>
      <c r="Q80" s="179"/>
      <c r="R80" s="180"/>
      <c r="S80" s="181"/>
      <c r="T80" s="55"/>
      <c r="U80" s="475"/>
      <c r="V80" s="72"/>
      <c r="W80" s="73"/>
      <c r="X80" s="75"/>
      <c r="Y80" s="56"/>
      <c r="AA80" s="156" t="s">
        <v>231</v>
      </c>
      <c r="AB80" s="10" t="s">
        <v>427</v>
      </c>
      <c r="AC80" s="8" t="s">
        <v>428</v>
      </c>
      <c r="AD80" s="156" t="s">
        <v>417</v>
      </c>
      <c r="AE80" s="8" t="s">
        <v>429</v>
      </c>
      <c r="AF80" s="174" t="s">
        <v>107</v>
      </c>
      <c r="AG80" s="485">
        <v>4.8</v>
      </c>
      <c r="AH80" s="472">
        <v>1.5</v>
      </c>
      <c r="AI80" s="471">
        <v>2</v>
      </c>
      <c r="AJ80" s="472">
        <v>2.6</v>
      </c>
      <c r="AK80" s="175">
        <v>1</v>
      </c>
      <c r="AL80" s="3">
        <f>AG80*70+AH80*83+AI80*25+AJ80*45+AK80*60</f>
        <v>687.5</v>
      </c>
    </row>
    <row r="81" spans="1:38" ht="18.75" customHeight="1">
      <c r="A81" s="473"/>
      <c r="B81" s="201"/>
      <c r="C81" s="202"/>
      <c r="D81" s="203"/>
      <c r="E81" s="125"/>
      <c r="F81" s="475"/>
      <c r="G81" s="195" t="s">
        <v>430</v>
      </c>
      <c r="H81" s="198" t="s">
        <v>57</v>
      </c>
      <c r="I81" s="75">
        <v>1</v>
      </c>
      <c r="J81" s="125"/>
      <c r="K81" s="475"/>
      <c r="L81" s="201"/>
      <c r="M81" s="202"/>
      <c r="N81" s="203"/>
      <c r="O81" s="55"/>
      <c r="P81" s="475"/>
      <c r="Q81" s="195"/>
      <c r="R81" s="198"/>
      <c r="S81" s="75"/>
      <c r="T81" s="55"/>
      <c r="U81" s="475"/>
      <c r="V81" s="195"/>
      <c r="W81" s="198"/>
      <c r="X81" s="195"/>
      <c r="Y81" s="56"/>
      <c r="AA81" s="182" t="s">
        <v>238</v>
      </c>
      <c r="AB81" s="25" t="s">
        <v>431</v>
      </c>
      <c r="AC81" s="23" t="s">
        <v>432</v>
      </c>
      <c r="AD81" s="189" t="s">
        <v>433</v>
      </c>
      <c r="AE81" s="23" t="s">
        <v>434</v>
      </c>
      <c r="AF81" s="279"/>
      <c r="AG81" s="478"/>
      <c r="AH81" s="477"/>
      <c r="AI81" s="472"/>
      <c r="AJ81" s="477"/>
      <c r="AK81" s="281"/>
      <c r="AL81" s="2"/>
    </row>
    <row r="82" spans="1:38" ht="18.75" customHeight="1">
      <c r="A82" s="473"/>
      <c r="B82" s="206"/>
      <c r="C82" s="198"/>
      <c r="D82" s="75"/>
      <c r="E82" s="125"/>
      <c r="F82" s="475"/>
      <c r="G82" s="206"/>
      <c r="H82" s="198"/>
      <c r="I82" s="75"/>
      <c r="J82" s="55"/>
      <c r="K82" s="475"/>
      <c r="L82" s="206"/>
      <c r="M82" s="198"/>
      <c r="N82" s="75"/>
      <c r="O82" s="55"/>
      <c r="P82" s="475"/>
      <c r="Q82" s="206"/>
      <c r="R82" s="198"/>
      <c r="S82" s="75"/>
      <c r="T82" s="55"/>
      <c r="U82" s="475"/>
      <c r="V82" s="75"/>
      <c r="W82" s="198"/>
      <c r="X82" s="75"/>
      <c r="Y82" s="56"/>
      <c r="AA82" s="207" t="s">
        <v>435</v>
      </c>
      <c r="AB82" s="29" t="s">
        <v>436</v>
      </c>
      <c r="AC82" s="30" t="s">
        <v>437</v>
      </c>
      <c r="AD82" s="207" t="s">
        <v>438</v>
      </c>
      <c r="AE82" s="33" t="s">
        <v>439</v>
      </c>
      <c r="AF82" s="317"/>
      <c r="AG82" s="478">
        <v>4.8</v>
      </c>
      <c r="AH82" s="477">
        <v>2</v>
      </c>
      <c r="AI82" s="477">
        <v>2</v>
      </c>
      <c r="AJ82" s="477">
        <v>1.5</v>
      </c>
      <c r="AK82" s="175">
        <v>1</v>
      </c>
      <c r="AL82" s="3">
        <f>AG82*70+AH82*83+AI82*25+AJ82*45+AK82*120</f>
        <v>739.5</v>
      </c>
    </row>
    <row r="83" spans="1:38" ht="18.75" customHeight="1" thickBot="1">
      <c r="A83" s="474"/>
      <c r="B83" s="208" t="s">
        <v>440</v>
      </c>
      <c r="C83" s="209"/>
      <c r="D83" s="210">
        <f>SUM(D75:D82)</f>
        <v>40.5</v>
      </c>
      <c r="E83" s="211">
        <f>SUM(E75:E82)</f>
        <v>0.1</v>
      </c>
      <c r="F83" s="476"/>
      <c r="G83" s="208" t="s">
        <v>440</v>
      </c>
      <c r="H83" s="209"/>
      <c r="I83" s="210">
        <f>SUM(I75:I82)</f>
        <v>32.5</v>
      </c>
      <c r="J83" s="210">
        <f>SUM(J75:J82)</f>
        <v>0</v>
      </c>
      <c r="K83" s="476"/>
      <c r="L83" s="208" t="s">
        <v>440</v>
      </c>
      <c r="M83" s="209"/>
      <c r="N83" s="210">
        <f>SUM(N75:N82)</f>
        <v>32</v>
      </c>
      <c r="O83" s="210">
        <f>SUM(O75:O82)</f>
        <v>0</v>
      </c>
      <c r="P83" s="476"/>
      <c r="Q83" s="208" t="s">
        <v>440</v>
      </c>
      <c r="R83" s="209"/>
      <c r="S83" s="210">
        <f>SUM(S75:S82)</f>
        <v>27.5</v>
      </c>
      <c r="T83" s="210">
        <f>SUM(T75:T82)</f>
        <v>0.6</v>
      </c>
      <c r="U83" s="476"/>
      <c r="V83" s="208" t="s">
        <v>440</v>
      </c>
      <c r="W83" s="209"/>
      <c r="X83" s="210">
        <f>SUM(X75:X83)</f>
        <v>0</v>
      </c>
      <c r="Y83" s="212">
        <f>SUM(Y75:Y82)</f>
        <v>0</v>
      </c>
      <c r="AA83" s="213" t="s">
        <v>441</v>
      </c>
      <c r="AB83" s="31" t="s">
        <v>442</v>
      </c>
      <c r="AC83" s="32" t="s">
        <v>443</v>
      </c>
      <c r="AD83" s="213" t="s">
        <v>444</v>
      </c>
      <c r="AE83" s="32" t="s">
        <v>445</v>
      </c>
      <c r="AF83" s="324"/>
      <c r="AG83" s="479"/>
      <c r="AH83" s="482"/>
      <c r="AI83" s="482"/>
      <c r="AJ83" s="482"/>
      <c r="AK83" s="171"/>
      <c r="AL83" s="4"/>
    </row>
    <row r="84" spans="1:25" ht="17.25" thickBot="1">
      <c r="A84" s="216"/>
      <c r="B84" s="217" t="s">
        <v>169</v>
      </c>
      <c r="C84" s="218"/>
      <c r="D84" s="217"/>
      <c r="E84" s="219"/>
      <c r="F84" s="220"/>
      <c r="G84" s="217"/>
      <c r="H84" s="218"/>
      <c r="I84" s="217"/>
      <c r="J84" s="221"/>
      <c r="K84" s="222"/>
      <c r="L84" s="217"/>
      <c r="M84" s="218"/>
      <c r="N84" s="217"/>
      <c r="O84" s="223"/>
      <c r="P84" s="222"/>
      <c r="Q84" s="217" t="s">
        <v>169</v>
      </c>
      <c r="R84" s="218"/>
      <c r="S84" s="217"/>
      <c r="T84" s="219"/>
      <c r="U84" s="217"/>
      <c r="V84" s="217"/>
      <c r="W84" s="218"/>
      <c r="X84" s="217"/>
      <c r="Y84" s="224"/>
    </row>
    <row r="85" spans="1:25" ht="16.5" customHeight="1" outlineLevel="1">
      <c r="A85" s="515" t="s">
        <v>189</v>
      </c>
      <c r="B85" s="319" t="s">
        <v>191</v>
      </c>
      <c r="C85" s="320"/>
      <c r="D85" s="319"/>
      <c r="E85" s="321">
        <f>$AG$28</f>
        <v>5</v>
      </c>
      <c r="F85" s="516" t="s">
        <v>278</v>
      </c>
      <c r="G85" s="319" t="s">
        <v>279</v>
      </c>
      <c r="H85" s="320"/>
      <c r="I85" s="319"/>
      <c r="J85" s="321">
        <f>$AG$30</f>
        <v>4.4</v>
      </c>
      <c r="K85" s="516" t="s">
        <v>278</v>
      </c>
      <c r="L85" s="319" t="s">
        <v>279</v>
      </c>
      <c r="M85" s="320"/>
      <c r="N85" s="319"/>
      <c r="O85" s="321">
        <f>$AG$32</f>
        <v>4.7</v>
      </c>
      <c r="P85" s="516" t="s">
        <v>278</v>
      </c>
      <c r="Q85" s="319" t="s">
        <v>279</v>
      </c>
      <c r="R85" s="320"/>
      <c r="S85" s="319"/>
      <c r="T85" s="321">
        <f>$AG$34</f>
        <v>4.5</v>
      </c>
      <c r="U85" s="516" t="s">
        <v>278</v>
      </c>
      <c r="V85" s="319" t="s">
        <v>279</v>
      </c>
      <c r="W85" s="320"/>
      <c r="X85" s="319"/>
      <c r="Y85" s="322">
        <f>$AG$36</f>
        <v>4.8</v>
      </c>
    </row>
    <row r="86" spans="1:25" ht="16.5" customHeight="1" outlineLevel="1">
      <c r="A86" s="466"/>
      <c r="B86" s="231" t="s">
        <v>198</v>
      </c>
      <c r="C86" s="232"/>
      <c r="D86" s="231"/>
      <c r="E86" s="228">
        <f>$AH$28</f>
        <v>2</v>
      </c>
      <c r="F86" s="469"/>
      <c r="G86" s="231" t="s">
        <v>198</v>
      </c>
      <c r="H86" s="232"/>
      <c r="I86" s="231"/>
      <c r="J86" s="228">
        <f>$AH$30</f>
        <v>2.2</v>
      </c>
      <c r="K86" s="469"/>
      <c r="L86" s="231" t="s">
        <v>198</v>
      </c>
      <c r="M86" s="232"/>
      <c r="N86" s="231"/>
      <c r="O86" s="228">
        <f>$AH$32</f>
        <v>2</v>
      </c>
      <c r="P86" s="469"/>
      <c r="Q86" s="231" t="s">
        <v>198</v>
      </c>
      <c r="R86" s="232"/>
      <c r="S86" s="231"/>
      <c r="T86" s="228">
        <f>$AH$34</f>
        <v>2.2</v>
      </c>
      <c r="U86" s="469"/>
      <c r="V86" s="231" t="s">
        <v>198</v>
      </c>
      <c r="W86" s="232"/>
      <c r="X86" s="231"/>
      <c r="Y86" s="323">
        <f>$AH$36</f>
        <v>2</v>
      </c>
    </row>
    <row r="87" spans="1:25" ht="16.5" customHeight="1" outlineLevel="1">
      <c r="A87" s="466"/>
      <c r="B87" s="231" t="s">
        <v>199</v>
      </c>
      <c r="C87" s="232"/>
      <c r="D87" s="231"/>
      <c r="E87" s="228">
        <f>$AI$28</f>
        <v>1.8</v>
      </c>
      <c r="F87" s="469"/>
      <c r="G87" s="231" t="s">
        <v>199</v>
      </c>
      <c r="H87" s="232"/>
      <c r="I87" s="231"/>
      <c r="J87" s="228">
        <f>$AI$30</f>
        <v>2.3</v>
      </c>
      <c r="K87" s="469"/>
      <c r="L87" s="231" t="s">
        <v>199</v>
      </c>
      <c r="M87" s="232"/>
      <c r="N87" s="231"/>
      <c r="O87" s="228">
        <f>$AI$32</f>
        <v>2.3</v>
      </c>
      <c r="P87" s="469"/>
      <c r="Q87" s="231" t="s">
        <v>199</v>
      </c>
      <c r="R87" s="232"/>
      <c r="S87" s="231"/>
      <c r="T87" s="228">
        <f>$AI$34</f>
        <v>2</v>
      </c>
      <c r="U87" s="469"/>
      <c r="V87" s="231" t="s">
        <v>199</v>
      </c>
      <c r="W87" s="232"/>
      <c r="X87" s="231"/>
      <c r="Y87" s="323">
        <f>$AI$36</f>
        <v>2.3</v>
      </c>
    </row>
    <row r="88" spans="1:25" ht="16.5" customHeight="1" outlineLevel="1">
      <c r="A88" s="466"/>
      <c r="B88" s="231" t="s">
        <v>200</v>
      </c>
      <c r="C88" s="232"/>
      <c r="D88" s="231"/>
      <c r="E88" s="228">
        <f>$AJ$28</f>
        <v>2.8</v>
      </c>
      <c r="F88" s="469"/>
      <c r="G88" s="231" t="s">
        <v>200</v>
      </c>
      <c r="H88" s="232"/>
      <c r="I88" s="231"/>
      <c r="J88" s="228">
        <f>$AJ$30</f>
        <v>2.7</v>
      </c>
      <c r="K88" s="469"/>
      <c r="L88" s="231" t="s">
        <v>446</v>
      </c>
      <c r="M88" s="232"/>
      <c r="N88" s="231"/>
      <c r="O88" s="228">
        <f>$AJ$32</f>
        <v>2.8</v>
      </c>
      <c r="P88" s="469"/>
      <c r="Q88" s="231" t="s">
        <v>200</v>
      </c>
      <c r="R88" s="232"/>
      <c r="S88" s="231"/>
      <c r="T88" s="228">
        <f>$AJ$34</f>
        <v>2.6</v>
      </c>
      <c r="U88" s="469"/>
      <c r="V88" s="231" t="s">
        <v>200</v>
      </c>
      <c r="W88" s="232"/>
      <c r="X88" s="231"/>
      <c r="Y88" s="323">
        <f>$AJ$36</f>
        <v>2.5</v>
      </c>
    </row>
    <row r="89" spans="1:25" ht="16.5" customHeight="1" outlineLevel="1">
      <c r="A89" s="466"/>
      <c r="B89" s="231" t="s">
        <v>447</v>
      </c>
      <c r="C89" s="232"/>
      <c r="D89" s="231"/>
      <c r="E89" s="228">
        <f>$AK$28</f>
        <v>1</v>
      </c>
      <c r="F89" s="469"/>
      <c r="G89" s="231" t="s">
        <v>447</v>
      </c>
      <c r="H89" s="232"/>
      <c r="I89" s="231"/>
      <c r="J89" s="228">
        <f>$AK$30</f>
        <v>0</v>
      </c>
      <c r="K89" s="469"/>
      <c r="L89" s="231" t="s">
        <v>447</v>
      </c>
      <c r="M89" s="232"/>
      <c r="N89" s="231"/>
      <c r="O89" s="228">
        <f>$AK$32</f>
        <v>0</v>
      </c>
      <c r="P89" s="469"/>
      <c r="Q89" s="231" t="s">
        <v>447</v>
      </c>
      <c r="R89" s="232"/>
      <c r="S89" s="231"/>
      <c r="T89" s="228">
        <f>$AK$34</f>
        <v>1</v>
      </c>
      <c r="U89" s="469"/>
      <c r="V89" s="231" t="s">
        <v>203</v>
      </c>
      <c r="W89" s="232"/>
      <c r="X89" s="231"/>
      <c r="Y89" s="323">
        <f>$AK$36</f>
        <v>0</v>
      </c>
    </row>
    <row r="90" spans="1:25" ht="17.25" customHeight="1" outlineLevel="1" thickBot="1">
      <c r="A90" s="467"/>
      <c r="B90" s="238" t="s">
        <v>204</v>
      </c>
      <c r="C90" s="239"/>
      <c r="D90" s="238"/>
      <c r="E90" s="240">
        <f>E85*70+E87*25+E89*60+E86*83+E88*45</f>
        <v>747</v>
      </c>
      <c r="F90" s="470"/>
      <c r="G90" s="238" t="s">
        <v>204</v>
      </c>
      <c r="H90" s="239"/>
      <c r="I90" s="238"/>
      <c r="J90" s="240">
        <f>J85*70+J87*25+J89*60+J86*83+J88*45</f>
        <v>669.6</v>
      </c>
      <c r="K90" s="470"/>
      <c r="L90" s="238" t="s">
        <v>204</v>
      </c>
      <c r="M90" s="239"/>
      <c r="N90" s="238"/>
      <c r="O90" s="240">
        <f>O85*70+O87*25+O89*60+O86*83+O88*45</f>
        <v>678.5</v>
      </c>
      <c r="P90" s="470"/>
      <c r="Q90" s="238" t="s">
        <v>204</v>
      </c>
      <c r="R90" s="239"/>
      <c r="S90" s="238"/>
      <c r="T90" s="240">
        <f>T85*70+T87*25+T89*60+T86*83+T88*45</f>
        <v>724.6</v>
      </c>
      <c r="U90" s="470"/>
      <c r="V90" s="238" t="s">
        <v>204</v>
      </c>
      <c r="W90" s="239"/>
      <c r="X90" s="238"/>
      <c r="Y90" s="241">
        <f>Y85*70+Y87*25+Y89*120+Y86*83+Y88*45</f>
        <v>672</v>
      </c>
    </row>
    <row r="91" spans="1:25" ht="16.5">
      <c r="A91" s="244" t="s">
        <v>0</v>
      </c>
      <c r="B91" s="245"/>
      <c r="C91" s="246"/>
      <c r="D91" s="247"/>
      <c r="E91" s="247"/>
      <c r="F91" s="247"/>
      <c r="G91" s="248"/>
      <c r="H91" s="249"/>
      <c r="I91" s="248"/>
      <c r="J91" s="248"/>
      <c r="K91" s="250"/>
      <c r="L91" s="251"/>
      <c r="M91" s="249"/>
      <c r="N91" s="250"/>
      <c r="O91" s="251"/>
      <c r="P91" s="250"/>
      <c r="Q91" s="250"/>
      <c r="R91" s="249"/>
      <c r="S91" s="250"/>
      <c r="T91" s="252"/>
      <c r="U91" s="253"/>
      <c r="V91" s="254"/>
      <c r="W91" s="255"/>
      <c r="X91" s="254"/>
      <c r="Y91" s="256"/>
    </row>
    <row r="92" spans="1:25" ht="16.5">
      <c r="A92" s="257"/>
      <c r="B92" s="258" t="s">
        <v>205</v>
      </c>
      <c r="C92" s="259"/>
      <c r="D92" s="260"/>
      <c r="E92" s="260"/>
      <c r="F92" s="261"/>
      <c r="G92" s="261"/>
      <c r="H92" s="259"/>
      <c r="I92" s="107"/>
      <c r="J92" s="258" t="s">
        <v>206</v>
      </c>
      <c r="K92" s="262"/>
      <c r="L92" s="263"/>
      <c r="M92" s="264"/>
      <c r="N92" s="265"/>
      <c r="O92" s="266"/>
      <c r="P92" s="267"/>
      <c r="Q92" s="268" t="s">
        <v>207</v>
      </c>
      <c r="R92" s="269"/>
      <c r="S92" s="270"/>
      <c r="T92" s="270"/>
      <c r="U92" s="107"/>
      <c r="V92" s="270"/>
      <c r="W92" s="271"/>
      <c r="X92" s="234"/>
      <c r="Y92" s="272"/>
    </row>
  </sheetData>
  <sheetProtection/>
  <mergeCells count="116">
    <mergeCell ref="A1:Y1"/>
    <mergeCell ref="A2:A7"/>
    <mergeCell ref="B2:E2"/>
    <mergeCell ref="F2:F7"/>
    <mergeCell ref="G2:J2"/>
    <mergeCell ref="K2:K7"/>
    <mergeCell ref="L2:O2"/>
    <mergeCell ref="P2:P7"/>
    <mergeCell ref="Q2:T2"/>
    <mergeCell ref="U2:U7"/>
    <mergeCell ref="V2:Y2"/>
    <mergeCell ref="A8:A14"/>
    <mergeCell ref="F8:F14"/>
    <mergeCell ref="K8:K14"/>
    <mergeCell ref="P8:P14"/>
    <mergeCell ref="U8:U14"/>
    <mergeCell ref="A15:A22"/>
    <mergeCell ref="F15:F22"/>
    <mergeCell ref="K15:K22"/>
    <mergeCell ref="P15:P22"/>
    <mergeCell ref="U15:U22"/>
    <mergeCell ref="A23:A28"/>
    <mergeCell ref="F23:F28"/>
    <mergeCell ref="K23:K28"/>
    <mergeCell ref="P23:P28"/>
    <mergeCell ref="U23:U28"/>
    <mergeCell ref="AG28:AG29"/>
    <mergeCell ref="AH28:AH29"/>
    <mergeCell ref="AI28:AI29"/>
    <mergeCell ref="AJ28:AJ29"/>
    <mergeCell ref="A29:A37"/>
    <mergeCell ref="F29:F37"/>
    <mergeCell ref="K29:K37"/>
    <mergeCell ref="P29:P37"/>
    <mergeCell ref="U29:U37"/>
    <mergeCell ref="AG30:AG31"/>
    <mergeCell ref="AH30:AH31"/>
    <mergeCell ref="AI30:AI31"/>
    <mergeCell ref="AJ30:AJ31"/>
    <mergeCell ref="AG32:AG33"/>
    <mergeCell ref="AH32:AH33"/>
    <mergeCell ref="AI32:AI33"/>
    <mergeCell ref="AJ32:AJ33"/>
    <mergeCell ref="AG34:AG35"/>
    <mergeCell ref="AH34:AH35"/>
    <mergeCell ref="AI34:AI35"/>
    <mergeCell ref="AJ34:AJ35"/>
    <mergeCell ref="L35:O35"/>
    <mergeCell ref="Q35:T35"/>
    <mergeCell ref="V35:Y35"/>
    <mergeCell ref="AG36:AG37"/>
    <mergeCell ref="AH36:AH37"/>
    <mergeCell ref="AI36:AI37"/>
    <mergeCell ref="AJ36:AJ37"/>
    <mergeCell ref="A39:A44"/>
    <mergeCell ref="F39:F44"/>
    <mergeCell ref="K39:K44"/>
    <mergeCell ref="P39:P44"/>
    <mergeCell ref="U39:U44"/>
    <mergeCell ref="AA41:AA46"/>
    <mergeCell ref="A47:Y47"/>
    <mergeCell ref="A48:A53"/>
    <mergeCell ref="B48:E48"/>
    <mergeCell ref="F48:F53"/>
    <mergeCell ref="G48:J48"/>
    <mergeCell ref="K48:K53"/>
    <mergeCell ref="L48:O48"/>
    <mergeCell ref="P48:P53"/>
    <mergeCell ref="Q48:T48"/>
    <mergeCell ref="U48:U53"/>
    <mergeCell ref="V48:Y48"/>
    <mergeCell ref="A54:A60"/>
    <mergeCell ref="F54:F60"/>
    <mergeCell ref="K54:K60"/>
    <mergeCell ref="P54:P60"/>
    <mergeCell ref="U54:U60"/>
    <mergeCell ref="A61:A68"/>
    <mergeCell ref="F61:F68"/>
    <mergeCell ref="K61:K68"/>
    <mergeCell ref="P61:P68"/>
    <mergeCell ref="U61:U68"/>
    <mergeCell ref="A69:A74"/>
    <mergeCell ref="F69:F74"/>
    <mergeCell ref="K69:K74"/>
    <mergeCell ref="P69:P74"/>
    <mergeCell ref="U69:U74"/>
    <mergeCell ref="AG74:AG75"/>
    <mergeCell ref="AH74:AH75"/>
    <mergeCell ref="AI74:AI75"/>
    <mergeCell ref="AJ74:AJ75"/>
    <mergeCell ref="A75:A83"/>
    <mergeCell ref="F75:F83"/>
    <mergeCell ref="K75:K83"/>
    <mergeCell ref="P75:P83"/>
    <mergeCell ref="U75:U83"/>
    <mergeCell ref="AG76:AG77"/>
    <mergeCell ref="AH76:AH77"/>
    <mergeCell ref="AI76:AI77"/>
    <mergeCell ref="AJ76:AJ77"/>
    <mergeCell ref="AG78:AG79"/>
    <mergeCell ref="AH78:AH79"/>
    <mergeCell ref="AI78:AI79"/>
    <mergeCell ref="AJ78:AJ79"/>
    <mergeCell ref="AH80:AH81"/>
    <mergeCell ref="AI80:AI81"/>
    <mergeCell ref="AJ80:AJ81"/>
    <mergeCell ref="AG82:AG83"/>
    <mergeCell ref="AH82:AH83"/>
    <mergeCell ref="AI82:AI83"/>
    <mergeCell ref="AJ82:AJ83"/>
    <mergeCell ref="A85:A90"/>
    <mergeCell ref="F85:F90"/>
    <mergeCell ref="K85:K90"/>
    <mergeCell ref="P85:P90"/>
    <mergeCell ref="U85:U90"/>
    <mergeCell ref="AG80:AG81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8" scale="78" r:id="rId1"/>
  <rowBreaks count="4" manualBreakCount="4">
    <brk id="38" max="24" man="1"/>
    <brk id="44" max="24" man="1"/>
    <brk id="46" max="24" man="1"/>
    <brk id="90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M92"/>
  <sheetViews>
    <sheetView view="pageBreakPreview" zoomScale="90" zoomScaleSheetLayoutView="90" zoomScalePageLayoutView="0" workbookViewId="0" topLeftCell="A16">
      <selection activeCell="B5" sqref="B2:O14"/>
    </sheetView>
  </sheetViews>
  <sheetFormatPr defaultColWidth="9.00390625" defaultRowHeight="16.5" outlineLevelRow="1" outlineLevelCol="1"/>
  <cols>
    <col min="1" max="1" width="4.125" style="38" customWidth="1"/>
    <col min="2" max="2" width="19.00390625" style="38" customWidth="1"/>
    <col min="3" max="3" width="4.50390625" style="284" hidden="1" customWidth="1" outlineLevel="1"/>
    <col min="4" max="4" width="3.125" style="38" hidden="1" customWidth="1" outlineLevel="1"/>
    <col min="5" max="5" width="10.375" style="38" customWidth="1" collapsed="1"/>
    <col min="6" max="6" width="4.125" style="38" customWidth="1"/>
    <col min="7" max="7" width="19.00390625" style="38" customWidth="1"/>
    <col min="8" max="8" width="4.50390625" style="284" hidden="1" customWidth="1" outlineLevel="1"/>
    <col min="9" max="9" width="3.125" style="38" hidden="1" customWidth="1" outlineLevel="1"/>
    <col min="10" max="10" width="10.375" style="38" customWidth="1" collapsed="1"/>
    <col min="11" max="11" width="4.125" style="285" customWidth="1"/>
    <col min="12" max="12" width="19.00390625" style="38" customWidth="1"/>
    <col min="13" max="13" width="4.50390625" style="284" hidden="1" customWidth="1" outlineLevel="1"/>
    <col min="14" max="14" width="3.125" style="38" hidden="1" customWidth="1" outlineLevel="1"/>
    <col min="15" max="15" width="10.375" style="38" customWidth="1" collapsed="1"/>
    <col min="16" max="16" width="4.125" style="38" customWidth="1"/>
    <col min="17" max="17" width="19.00390625" style="38" customWidth="1"/>
    <col min="18" max="18" width="4.50390625" style="284" hidden="1" customWidth="1" outlineLevel="1"/>
    <col min="19" max="19" width="3.125" style="38" hidden="1" customWidth="1" outlineLevel="1"/>
    <col min="20" max="20" width="10.375" style="38" customWidth="1" collapsed="1"/>
    <col min="21" max="21" width="4.125" style="38" customWidth="1"/>
    <col min="22" max="22" width="19.00390625" style="38" customWidth="1"/>
    <col min="23" max="23" width="4.50390625" style="284" hidden="1" customWidth="1" outlineLevel="1"/>
    <col min="24" max="24" width="3.125" style="38" hidden="1" customWidth="1" outlineLevel="1"/>
    <col min="25" max="25" width="10.375" style="38" customWidth="1" collapsed="1"/>
    <col min="26" max="26" width="9.00390625" style="38" customWidth="1"/>
    <col min="27" max="27" width="15.125" style="38" customWidth="1"/>
    <col min="28" max="30" width="17.125" style="38" customWidth="1"/>
    <col min="31" max="16384" width="9.00390625" style="38" customWidth="1"/>
  </cols>
  <sheetData>
    <row r="1" spans="1:25" ht="26.25" thickBot="1">
      <c r="A1" s="513" t="s">
        <v>448</v>
      </c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3"/>
      <c r="N1" s="503"/>
      <c r="O1" s="503"/>
      <c r="P1" s="503"/>
      <c r="Q1" s="503"/>
      <c r="R1" s="503"/>
      <c r="S1" s="503"/>
      <c r="T1" s="503"/>
      <c r="U1" s="503"/>
      <c r="V1" s="503"/>
      <c r="W1" s="503"/>
      <c r="X1" s="503"/>
      <c r="Y1" s="514"/>
    </row>
    <row r="2" spans="1:25" ht="16.5" customHeight="1">
      <c r="A2" s="505" t="str">
        <f>$AA28</f>
        <v>玉米飯</v>
      </c>
      <c r="B2" s="506">
        <v>42352</v>
      </c>
      <c r="C2" s="506"/>
      <c r="D2" s="506"/>
      <c r="E2" s="507"/>
      <c r="F2" s="508" t="str">
        <f>$AA30</f>
        <v>糙米飯</v>
      </c>
      <c r="G2" s="509">
        <f>B2+1</f>
        <v>42353</v>
      </c>
      <c r="H2" s="509"/>
      <c r="I2" s="509"/>
      <c r="J2" s="509"/>
      <c r="K2" s="508" t="str">
        <f>$AA32</f>
        <v>特餐</v>
      </c>
      <c r="L2" s="510">
        <f>G2+1</f>
        <v>42354</v>
      </c>
      <c r="M2" s="510"/>
      <c r="N2" s="510"/>
      <c r="O2" s="510"/>
      <c r="P2" s="508" t="str">
        <f>$AA34</f>
        <v>糙米飯</v>
      </c>
      <c r="Q2" s="511">
        <f>L2+1</f>
        <v>42355</v>
      </c>
      <c r="R2" s="511"/>
      <c r="S2" s="511"/>
      <c r="T2" s="511"/>
      <c r="U2" s="508" t="str">
        <f>$AA36</f>
        <v>紫米糙米飯</v>
      </c>
      <c r="V2" s="494">
        <f>Q2+1</f>
        <v>42356</v>
      </c>
      <c r="W2" s="494"/>
      <c r="X2" s="494"/>
      <c r="Y2" s="495"/>
    </row>
    <row r="3" spans="1:25" ht="16.5">
      <c r="A3" s="489"/>
      <c r="B3" s="39" t="s">
        <v>449</v>
      </c>
      <c r="C3" s="40"/>
      <c r="D3" s="41"/>
      <c r="E3" s="42">
        <v>2100</v>
      </c>
      <c r="F3" s="492"/>
      <c r="G3" s="43" t="s">
        <v>449</v>
      </c>
      <c r="H3" s="40"/>
      <c r="I3" s="41"/>
      <c r="J3" s="44">
        <f>E3</f>
        <v>2100</v>
      </c>
      <c r="K3" s="492"/>
      <c r="L3" s="43" t="s">
        <v>450</v>
      </c>
      <c r="M3" s="40"/>
      <c r="N3" s="41"/>
      <c r="O3" s="44">
        <f>J3</f>
        <v>2100</v>
      </c>
      <c r="P3" s="492"/>
      <c r="Q3" s="43" t="s">
        <v>451</v>
      </c>
      <c r="R3" s="40"/>
      <c r="S3" s="41"/>
      <c r="T3" s="44">
        <f>O3</f>
        <v>2100</v>
      </c>
      <c r="U3" s="492"/>
      <c r="V3" s="43" t="s">
        <v>449</v>
      </c>
      <c r="W3" s="40"/>
      <c r="X3" s="41"/>
      <c r="Y3" s="45">
        <f>2100-287</f>
        <v>1813</v>
      </c>
    </row>
    <row r="4" spans="1:25" ht="16.5">
      <c r="A4" s="489"/>
      <c r="B4" s="43" t="s">
        <v>452</v>
      </c>
      <c r="C4" s="46"/>
      <c r="D4" s="47" t="s">
        <v>453</v>
      </c>
      <c r="E4" s="48" t="s">
        <v>454</v>
      </c>
      <c r="F4" s="492"/>
      <c r="G4" s="43" t="s">
        <v>452</v>
      </c>
      <c r="H4" s="46"/>
      <c r="I4" s="47" t="s">
        <v>453</v>
      </c>
      <c r="J4" s="49" t="s">
        <v>455</v>
      </c>
      <c r="K4" s="492"/>
      <c r="L4" s="43" t="s">
        <v>452</v>
      </c>
      <c r="M4" s="46"/>
      <c r="N4" s="47" t="s">
        <v>453</v>
      </c>
      <c r="O4" s="49" t="s">
        <v>455</v>
      </c>
      <c r="P4" s="492"/>
      <c r="Q4" s="43" t="s">
        <v>452</v>
      </c>
      <c r="R4" s="46"/>
      <c r="S4" s="47" t="s">
        <v>453</v>
      </c>
      <c r="T4" s="49" t="s">
        <v>455</v>
      </c>
      <c r="U4" s="492"/>
      <c r="V4" s="43" t="s">
        <v>452</v>
      </c>
      <c r="W4" s="46"/>
      <c r="X4" s="47" t="s">
        <v>453</v>
      </c>
      <c r="Y4" s="50" t="s">
        <v>455</v>
      </c>
    </row>
    <row r="5" spans="1:25" ht="16.5" customHeight="1">
      <c r="A5" s="489"/>
      <c r="B5" s="51" t="s">
        <v>456</v>
      </c>
      <c r="C5" s="52" t="s">
        <v>457</v>
      </c>
      <c r="D5" s="53">
        <v>57.5</v>
      </c>
      <c r="E5" s="54">
        <v>120</v>
      </c>
      <c r="F5" s="492"/>
      <c r="G5" s="51" t="s">
        <v>456</v>
      </c>
      <c r="H5" s="52" t="s">
        <v>457</v>
      </c>
      <c r="I5" s="53">
        <v>50</v>
      </c>
      <c r="J5" s="55">
        <v>100</v>
      </c>
      <c r="K5" s="492"/>
      <c r="L5" s="64" t="s">
        <v>458</v>
      </c>
      <c r="M5" s="65" t="s">
        <v>459</v>
      </c>
      <c r="N5" s="66"/>
      <c r="O5" s="55">
        <v>1.5</v>
      </c>
      <c r="P5" s="492"/>
      <c r="Q5" s="51" t="s">
        <v>456</v>
      </c>
      <c r="R5" s="52" t="s">
        <v>457</v>
      </c>
      <c r="S5" s="53">
        <v>47.5</v>
      </c>
      <c r="T5" s="55">
        <v>100</v>
      </c>
      <c r="U5" s="492"/>
      <c r="V5" s="51" t="s">
        <v>456</v>
      </c>
      <c r="W5" s="52" t="s">
        <v>457</v>
      </c>
      <c r="X5" s="53">
        <v>40</v>
      </c>
      <c r="Y5" s="56">
        <f aca="true" t="shared" si="0" ref="Y5:Y16">X5*$Y$3/1000</f>
        <v>72.52</v>
      </c>
    </row>
    <row r="6" spans="1:25" ht="16.5">
      <c r="A6" s="489"/>
      <c r="B6" s="57" t="s">
        <v>460</v>
      </c>
      <c r="C6" s="52" t="s">
        <v>461</v>
      </c>
      <c r="D6" s="53">
        <v>7</v>
      </c>
      <c r="E6" s="54">
        <f>D6*$E$3/1000</f>
        <v>14.7</v>
      </c>
      <c r="F6" s="492"/>
      <c r="G6" s="57" t="s">
        <v>462</v>
      </c>
      <c r="H6" s="52" t="s">
        <v>457</v>
      </c>
      <c r="I6" s="53">
        <v>14</v>
      </c>
      <c r="J6" s="55">
        <v>30</v>
      </c>
      <c r="K6" s="492"/>
      <c r="L6" s="51" t="s">
        <v>463</v>
      </c>
      <c r="M6" s="52" t="s">
        <v>464</v>
      </c>
      <c r="N6" s="53">
        <v>100</v>
      </c>
      <c r="O6" s="55">
        <f aca="true" t="shared" si="1" ref="O6:O12">N6*$O$3/1000</f>
        <v>210</v>
      </c>
      <c r="P6" s="492"/>
      <c r="Q6" s="57" t="s">
        <v>462</v>
      </c>
      <c r="R6" s="52" t="s">
        <v>457</v>
      </c>
      <c r="S6" s="53">
        <v>14</v>
      </c>
      <c r="T6" s="55">
        <v>30</v>
      </c>
      <c r="U6" s="492"/>
      <c r="V6" s="57" t="s">
        <v>462</v>
      </c>
      <c r="W6" s="52" t="s">
        <v>457</v>
      </c>
      <c r="X6" s="53">
        <v>16.5</v>
      </c>
      <c r="Y6" s="56">
        <f t="shared" si="0"/>
        <v>29.9145</v>
      </c>
    </row>
    <row r="7" spans="1:25" ht="16.5">
      <c r="A7" s="490"/>
      <c r="B7" s="59"/>
      <c r="C7" s="46"/>
      <c r="D7" s="43"/>
      <c r="E7" s="60"/>
      <c r="F7" s="493"/>
      <c r="G7" s="61"/>
      <c r="H7" s="62"/>
      <c r="I7" s="47"/>
      <c r="J7" s="63"/>
      <c r="K7" s="493"/>
      <c r="L7" s="57" t="s">
        <v>465</v>
      </c>
      <c r="M7" s="52" t="s">
        <v>466</v>
      </c>
      <c r="N7" s="53">
        <v>28.5</v>
      </c>
      <c r="O7" s="55">
        <f t="shared" si="1"/>
        <v>59.85</v>
      </c>
      <c r="P7" s="493"/>
      <c r="Q7" s="51"/>
      <c r="R7" s="52"/>
      <c r="S7" s="47"/>
      <c r="T7" s="63"/>
      <c r="U7" s="493"/>
      <c r="V7" s="51" t="s">
        <v>467</v>
      </c>
      <c r="W7" s="52" t="s">
        <v>468</v>
      </c>
      <c r="X7" s="53">
        <v>4.5</v>
      </c>
      <c r="Y7" s="56">
        <f t="shared" si="0"/>
        <v>8.1585</v>
      </c>
    </row>
    <row r="8" spans="1:25" ht="17.25" customHeight="1">
      <c r="A8" s="496" t="str">
        <f>$AB28</f>
        <v>雲耳炒雞</v>
      </c>
      <c r="B8" s="67" t="s">
        <v>469</v>
      </c>
      <c r="C8" s="68" t="s">
        <v>470</v>
      </c>
      <c r="D8" s="66">
        <v>60</v>
      </c>
      <c r="E8" s="69">
        <f aca="true" t="shared" si="2" ref="E8:E13">D8*$E$3/1000</f>
        <v>126</v>
      </c>
      <c r="F8" s="499" t="str">
        <f>$AB30</f>
        <v>醬汁燒鴨</v>
      </c>
      <c r="G8" s="67" t="s">
        <v>471</v>
      </c>
      <c r="H8" s="287" t="s">
        <v>472</v>
      </c>
      <c r="I8" s="325">
        <v>60</v>
      </c>
      <c r="J8" s="70">
        <f>I8*$J$3/1000</f>
        <v>126</v>
      </c>
      <c r="K8" s="499" t="str">
        <f>$AB32</f>
        <v>日式炒烏龍麵</v>
      </c>
      <c r="L8" s="64" t="s">
        <v>473</v>
      </c>
      <c r="M8" s="65" t="s">
        <v>474</v>
      </c>
      <c r="N8" s="66">
        <v>4</v>
      </c>
      <c r="O8" s="55">
        <f t="shared" si="1"/>
        <v>8.4</v>
      </c>
      <c r="P8" s="499" t="str">
        <f>$AB34</f>
        <v>樹子蒸魚</v>
      </c>
      <c r="Q8" s="67" t="s">
        <v>475</v>
      </c>
      <c r="R8" s="68" t="s">
        <v>476</v>
      </c>
      <c r="S8" s="66">
        <v>1</v>
      </c>
      <c r="T8" s="326">
        <f>S8*$T$3-50</f>
        <v>2050</v>
      </c>
      <c r="U8" s="499" t="str">
        <f>$AB36</f>
        <v>蓮棗燒山藥</v>
      </c>
      <c r="V8" s="304" t="s">
        <v>477</v>
      </c>
      <c r="W8" s="289" t="s">
        <v>52</v>
      </c>
      <c r="X8" s="305">
        <v>7</v>
      </c>
      <c r="Y8" s="56">
        <f t="shared" si="0"/>
        <v>12.691</v>
      </c>
    </row>
    <row r="9" spans="1:25" ht="17.25" customHeight="1">
      <c r="A9" s="497"/>
      <c r="B9" s="67" t="s">
        <v>478</v>
      </c>
      <c r="C9" s="68" t="s">
        <v>88</v>
      </c>
      <c r="D9" s="66">
        <v>12</v>
      </c>
      <c r="E9" s="69">
        <f t="shared" si="2"/>
        <v>25.2</v>
      </c>
      <c r="F9" s="500"/>
      <c r="G9" s="290" t="s">
        <v>479</v>
      </c>
      <c r="H9" s="287" t="s">
        <v>17</v>
      </c>
      <c r="I9" s="327">
        <v>45</v>
      </c>
      <c r="J9" s="70">
        <f>I9*$J$3/1000</f>
        <v>94.5</v>
      </c>
      <c r="K9" s="500"/>
      <c r="L9" s="64" t="s">
        <v>288</v>
      </c>
      <c r="M9" s="65" t="s">
        <v>289</v>
      </c>
      <c r="N9" s="66">
        <v>14.5</v>
      </c>
      <c r="O9" s="55">
        <f t="shared" si="1"/>
        <v>30.45</v>
      </c>
      <c r="P9" s="500"/>
      <c r="Q9" s="67" t="s">
        <v>50</v>
      </c>
      <c r="R9" s="68" t="s">
        <v>17</v>
      </c>
      <c r="S9" s="66">
        <v>1.5</v>
      </c>
      <c r="T9" s="55">
        <f>S9*$T$3/1000</f>
        <v>3.15</v>
      </c>
      <c r="U9" s="500"/>
      <c r="V9" s="307" t="s">
        <v>480</v>
      </c>
      <c r="W9" s="289" t="s">
        <v>17</v>
      </c>
      <c r="X9" s="305">
        <v>30</v>
      </c>
      <c r="Y9" s="56">
        <f t="shared" si="0"/>
        <v>54.39</v>
      </c>
    </row>
    <row r="10" spans="1:25" ht="17.25" customHeight="1">
      <c r="A10" s="497"/>
      <c r="B10" s="77" t="s">
        <v>481</v>
      </c>
      <c r="C10" s="73" t="s">
        <v>17</v>
      </c>
      <c r="D10" s="66">
        <v>10</v>
      </c>
      <c r="E10" s="69">
        <f t="shared" si="2"/>
        <v>21</v>
      </c>
      <c r="F10" s="500"/>
      <c r="G10" s="292" t="s">
        <v>482</v>
      </c>
      <c r="H10" s="287" t="s">
        <v>57</v>
      </c>
      <c r="I10" s="327">
        <v>5</v>
      </c>
      <c r="J10" s="328">
        <f>I10*$J$3/3000</f>
        <v>3.5</v>
      </c>
      <c r="K10" s="500"/>
      <c r="L10" s="64" t="s">
        <v>38</v>
      </c>
      <c r="M10" s="65" t="s">
        <v>39</v>
      </c>
      <c r="N10" s="66">
        <v>5</v>
      </c>
      <c r="O10" s="55">
        <f t="shared" si="1"/>
        <v>10.5</v>
      </c>
      <c r="P10" s="500"/>
      <c r="Q10" s="77" t="s">
        <v>82</v>
      </c>
      <c r="R10" s="68" t="s">
        <v>43</v>
      </c>
      <c r="S10" s="66">
        <v>1</v>
      </c>
      <c r="T10" s="55">
        <f>S10*$T$3/1000</f>
        <v>2.1</v>
      </c>
      <c r="U10" s="500"/>
      <c r="V10" s="308" t="s">
        <v>483</v>
      </c>
      <c r="W10" s="289" t="s">
        <v>17</v>
      </c>
      <c r="X10" s="305">
        <v>45</v>
      </c>
      <c r="Y10" s="56">
        <f t="shared" si="0"/>
        <v>81.585</v>
      </c>
    </row>
    <row r="11" spans="1:25" ht="17.25" customHeight="1">
      <c r="A11" s="497"/>
      <c r="B11" s="77" t="s">
        <v>484</v>
      </c>
      <c r="C11" s="73" t="s">
        <v>17</v>
      </c>
      <c r="D11" s="66">
        <v>10</v>
      </c>
      <c r="E11" s="69">
        <f t="shared" si="2"/>
        <v>21</v>
      </c>
      <c r="F11" s="500"/>
      <c r="G11" s="292" t="s">
        <v>42</v>
      </c>
      <c r="H11" s="287" t="s">
        <v>43</v>
      </c>
      <c r="I11" s="327">
        <v>0.7</v>
      </c>
      <c r="J11" s="70">
        <f>I11*$J$3/1000</f>
        <v>1.47</v>
      </c>
      <c r="K11" s="500"/>
      <c r="L11" s="64" t="s">
        <v>81</v>
      </c>
      <c r="M11" s="65" t="s">
        <v>23</v>
      </c>
      <c r="N11" s="66">
        <v>11.5</v>
      </c>
      <c r="O11" s="55">
        <f t="shared" si="1"/>
        <v>24.15</v>
      </c>
      <c r="P11" s="500"/>
      <c r="Q11" s="78" t="s">
        <v>485</v>
      </c>
      <c r="R11" s="81" t="s">
        <v>57</v>
      </c>
      <c r="S11" s="79">
        <v>1</v>
      </c>
      <c r="T11" s="82">
        <f>S11*$T$3/1000</f>
        <v>2.1</v>
      </c>
      <c r="U11" s="500"/>
      <c r="V11" s="310" t="s">
        <v>82</v>
      </c>
      <c r="W11" s="289" t="s">
        <v>43</v>
      </c>
      <c r="X11" s="305">
        <v>0.7</v>
      </c>
      <c r="Y11" s="56">
        <f t="shared" si="0"/>
        <v>1.2691</v>
      </c>
    </row>
    <row r="12" spans="1:25" ht="17.25" customHeight="1">
      <c r="A12" s="497"/>
      <c r="B12" s="78" t="s">
        <v>80</v>
      </c>
      <c r="C12" s="65" t="s">
        <v>17</v>
      </c>
      <c r="D12" s="86">
        <v>4.5</v>
      </c>
      <c r="E12" s="69">
        <f t="shared" si="2"/>
        <v>9.45</v>
      </c>
      <c r="F12" s="500"/>
      <c r="G12" s="84"/>
      <c r="H12" s="68"/>
      <c r="I12" s="329"/>
      <c r="J12" s="70"/>
      <c r="K12" s="500"/>
      <c r="L12" s="64" t="s">
        <v>40</v>
      </c>
      <c r="M12" s="65" t="s">
        <v>17</v>
      </c>
      <c r="N12" s="66">
        <v>4.8</v>
      </c>
      <c r="O12" s="55">
        <f t="shared" si="1"/>
        <v>10.08</v>
      </c>
      <c r="P12" s="500"/>
      <c r="Q12" s="78"/>
      <c r="R12" s="81"/>
      <c r="S12" s="79"/>
      <c r="T12" s="55"/>
      <c r="U12" s="500"/>
      <c r="V12" s="330" t="s">
        <v>486</v>
      </c>
      <c r="W12" s="296" t="s">
        <v>57</v>
      </c>
      <c r="X12" s="331">
        <v>3</v>
      </c>
      <c r="Y12" s="332">
        <f>X12*$Y$3/600</f>
        <v>9.065</v>
      </c>
    </row>
    <row r="13" spans="1:25" ht="17.25" customHeight="1">
      <c r="A13" s="497"/>
      <c r="B13" s="78" t="s">
        <v>55</v>
      </c>
      <c r="C13" s="81" t="s">
        <v>43</v>
      </c>
      <c r="D13" s="79">
        <v>1</v>
      </c>
      <c r="E13" s="69">
        <f t="shared" si="2"/>
        <v>2.1</v>
      </c>
      <c r="F13" s="500"/>
      <c r="G13" s="78"/>
      <c r="H13" s="333"/>
      <c r="I13" s="79"/>
      <c r="J13" s="70"/>
      <c r="K13" s="500"/>
      <c r="L13" s="64"/>
      <c r="M13" s="65"/>
      <c r="N13" s="66"/>
      <c r="O13" s="55"/>
      <c r="P13" s="500"/>
      <c r="Q13" s="67"/>
      <c r="R13" s="68"/>
      <c r="S13" s="74"/>
      <c r="T13" s="55"/>
      <c r="U13" s="500"/>
      <c r="V13" s="520" t="s">
        <v>487</v>
      </c>
      <c r="W13" s="520"/>
      <c r="X13" s="520"/>
      <c r="Y13" s="520"/>
    </row>
    <row r="14" spans="1:25" ht="17.25" customHeight="1">
      <c r="A14" s="498"/>
      <c r="B14" s="89" t="s">
        <v>59</v>
      </c>
      <c r="C14" s="90"/>
      <c r="D14" s="91">
        <f>SUM(D8:D13)</f>
        <v>97.5</v>
      </c>
      <c r="E14" s="92">
        <f>SUM(E8:E13)</f>
        <v>204.74999999999997</v>
      </c>
      <c r="F14" s="501"/>
      <c r="G14" s="89" t="s">
        <v>59</v>
      </c>
      <c r="H14" s="90"/>
      <c r="I14" s="93">
        <f>SUM(I8:I13)</f>
        <v>110.7</v>
      </c>
      <c r="J14" s="93">
        <f>SUM(J8:J13)</f>
        <v>225.47</v>
      </c>
      <c r="K14" s="501"/>
      <c r="L14" s="89" t="s">
        <v>59</v>
      </c>
      <c r="M14" s="94"/>
      <c r="N14" s="95">
        <f>SUM(N5:N13)</f>
        <v>168.3</v>
      </c>
      <c r="O14" s="95">
        <f>SUM(O5:O13)</f>
        <v>354.92999999999995</v>
      </c>
      <c r="P14" s="501"/>
      <c r="Q14" s="89" t="s">
        <v>59</v>
      </c>
      <c r="R14" s="94"/>
      <c r="S14" s="95">
        <f>SUM(S7:S13)</f>
        <v>4.5</v>
      </c>
      <c r="T14" s="95">
        <f>SUM(T8:T13)</f>
        <v>2057.35</v>
      </c>
      <c r="U14" s="501"/>
      <c r="V14" s="334" t="s">
        <v>59</v>
      </c>
      <c r="W14" s="94"/>
      <c r="X14" s="303">
        <f>SUM(X8:X13)</f>
        <v>85.7</v>
      </c>
      <c r="Y14" s="335">
        <f>SUM(Y8:Y13)</f>
        <v>159.0001</v>
      </c>
    </row>
    <row r="15" spans="1:25" ht="17.25" customHeight="1">
      <c r="A15" s="486" t="str">
        <f>$AC28</f>
        <v>芹香炒豆包</v>
      </c>
      <c r="B15" s="336" t="s">
        <v>16</v>
      </c>
      <c r="C15" s="287" t="s">
        <v>17</v>
      </c>
      <c r="D15" s="66">
        <v>17</v>
      </c>
      <c r="E15" s="69">
        <f aca="true" t="shared" si="3" ref="E15:E21">D15*$E$3/1000</f>
        <v>35.7</v>
      </c>
      <c r="F15" s="487" t="str">
        <f>$AC30</f>
        <v>蠔皇美生菜</v>
      </c>
      <c r="G15" s="103" t="s">
        <v>325</v>
      </c>
      <c r="H15" s="337" t="s">
        <v>17</v>
      </c>
      <c r="I15" s="172">
        <v>64.5</v>
      </c>
      <c r="J15" s="70">
        <f aca="true" t="shared" si="4" ref="J15:J21">I15*$J$3/1000</f>
        <v>135.45</v>
      </c>
      <c r="K15" s="487" t="str">
        <f>$AC32</f>
        <v>蘿蔔燒肉</v>
      </c>
      <c r="L15" s="101" t="s">
        <v>488</v>
      </c>
      <c r="M15" s="65" t="s">
        <v>27</v>
      </c>
      <c r="N15" s="97">
        <v>20</v>
      </c>
      <c r="O15" s="55">
        <f>N15*$O$3/1000</f>
        <v>42</v>
      </c>
      <c r="P15" s="487" t="str">
        <f>$AC34</f>
        <v>白菜滷</v>
      </c>
      <c r="Q15" s="103" t="s">
        <v>64</v>
      </c>
      <c r="R15" s="337" t="s">
        <v>41</v>
      </c>
      <c r="S15" s="104">
        <v>80</v>
      </c>
      <c r="T15" s="55">
        <f>S15*$T$3/1000</f>
        <v>168</v>
      </c>
      <c r="U15" s="487" t="str">
        <f>$AC36</f>
        <v>南瓜蒸蛋</v>
      </c>
      <c r="V15" s="103" t="s">
        <v>288</v>
      </c>
      <c r="W15" s="337" t="s">
        <v>289</v>
      </c>
      <c r="X15" s="104">
        <v>41.5</v>
      </c>
      <c r="Y15" s="56">
        <f t="shared" si="0"/>
        <v>75.2395</v>
      </c>
    </row>
    <row r="16" spans="1:25" ht="17.25" customHeight="1">
      <c r="A16" s="486"/>
      <c r="B16" s="336" t="s">
        <v>38</v>
      </c>
      <c r="C16" s="287" t="s">
        <v>39</v>
      </c>
      <c r="D16" s="66">
        <v>3.7</v>
      </c>
      <c r="E16" s="69">
        <f t="shared" si="3"/>
        <v>7.77</v>
      </c>
      <c r="F16" s="487"/>
      <c r="G16" s="103" t="s">
        <v>38</v>
      </c>
      <c r="H16" s="337" t="s">
        <v>39</v>
      </c>
      <c r="I16" s="106">
        <v>4.5</v>
      </c>
      <c r="J16" s="105">
        <f t="shared" si="4"/>
        <v>9.45</v>
      </c>
      <c r="K16" s="487"/>
      <c r="L16" s="101" t="s">
        <v>22</v>
      </c>
      <c r="M16" s="65" t="s">
        <v>23</v>
      </c>
      <c r="N16" s="97">
        <v>25.5</v>
      </c>
      <c r="O16" s="55">
        <f>N16*$O$3/1000</f>
        <v>53.55</v>
      </c>
      <c r="P16" s="487"/>
      <c r="Q16" s="103" t="s">
        <v>344</v>
      </c>
      <c r="R16" s="337" t="s">
        <v>57</v>
      </c>
      <c r="S16" s="104">
        <v>0.4</v>
      </c>
      <c r="T16" s="55" t="s">
        <v>489</v>
      </c>
      <c r="U16" s="487"/>
      <c r="V16" s="84" t="s">
        <v>311</v>
      </c>
      <c r="W16" s="68" t="s">
        <v>17</v>
      </c>
      <c r="X16" s="97">
        <v>10</v>
      </c>
      <c r="Y16" s="56">
        <f t="shared" si="0"/>
        <v>18.13</v>
      </c>
    </row>
    <row r="17" spans="1:25" ht="17.25" customHeight="1">
      <c r="A17" s="486"/>
      <c r="B17" s="336" t="s">
        <v>81</v>
      </c>
      <c r="C17" s="287" t="s">
        <v>23</v>
      </c>
      <c r="D17" s="66">
        <v>4.5</v>
      </c>
      <c r="E17" s="69">
        <f t="shared" si="3"/>
        <v>9.45</v>
      </c>
      <c r="F17" s="487"/>
      <c r="G17" s="103" t="s">
        <v>71</v>
      </c>
      <c r="H17" s="337" t="s">
        <v>72</v>
      </c>
      <c r="I17" s="172">
        <v>5.5</v>
      </c>
      <c r="J17" s="70">
        <f t="shared" si="4"/>
        <v>11.55</v>
      </c>
      <c r="K17" s="487"/>
      <c r="L17" s="101" t="s">
        <v>65</v>
      </c>
      <c r="M17" s="65" t="s">
        <v>17</v>
      </c>
      <c r="N17" s="97">
        <v>40</v>
      </c>
      <c r="O17" s="55">
        <f>N17*$O$3/1000</f>
        <v>84</v>
      </c>
      <c r="P17" s="487"/>
      <c r="Q17" s="103" t="s">
        <v>87</v>
      </c>
      <c r="R17" s="337" t="s">
        <v>88</v>
      </c>
      <c r="S17" s="104">
        <v>4</v>
      </c>
      <c r="T17" s="55">
        <f>S17*$T$3/1000</f>
        <v>8.4</v>
      </c>
      <c r="U17" s="487"/>
      <c r="V17" s="84"/>
      <c r="W17" s="68"/>
      <c r="X17" s="97"/>
      <c r="Y17" s="56"/>
    </row>
    <row r="18" spans="1:34" ht="17.25" customHeight="1">
      <c r="A18" s="486"/>
      <c r="B18" s="336" t="s">
        <v>490</v>
      </c>
      <c r="C18" s="287" t="s">
        <v>27</v>
      </c>
      <c r="D18" s="66">
        <v>5.5</v>
      </c>
      <c r="E18" s="69">
        <f t="shared" si="3"/>
        <v>11.55</v>
      </c>
      <c r="F18" s="487"/>
      <c r="G18" s="103" t="s">
        <v>66</v>
      </c>
      <c r="H18" s="337" t="s">
        <v>67</v>
      </c>
      <c r="I18" s="172">
        <v>4.5</v>
      </c>
      <c r="J18" s="70">
        <f t="shared" si="4"/>
        <v>9.45</v>
      </c>
      <c r="K18" s="487"/>
      <c r="L18" s="101" t="s">
        <v>42</v>
      </c>
      <c r="M18" s="65" t="s">
        <v>491</v>
      </c>
      <c r="N18" s="97">
        <v>1</v>
      </c>
      <c r="O18" s="55">
        <f>N18*$O$3/1000</f>
        <v>2.1</v>
      </c>
      <c r="P18" s="487"/>
      <c r="Q18" s="103" t="s">
        <v>288</v>
      </c>
      <c r="R18" s="337" t="s">
        <v>289</v>
      </c>
      <c r="S18" s="104">
        <v>4</v>
      </c>
      <c r="T18" s="55">
        <f>S18*$T$3/1000</f>
        <v>8.4</v>
      </c>
      <c r="U18" s="487"/>
      <c r="V18" s="72"/>
      <c r="W18" s="73"/>
      <c r="X18" s="97"/>
      <c r="Y18" s="56"/>
      <c r="AA18" s="107"/>
      <c r="AB18" s="107"/>
      <c r="AC18" s="107"/>
      <c r="AD18" s="107"/>
      <c r="AE18" s="107"/>
      <c r="AF18" s="107"/>
      <c r="AG18" s="107"/>
      <c r="AH18" s="107"/>
    </row>
    <row r="19" spans="1:34" ht="17.25" customHeight="1">
      <c r="A19" s="486"/>
      <c r="B19" s="336" t="s">
        <v>492</v>
      </c>
      <c r="C19" s="287" t="s">
        <v>17</v>
      </c>
      <c r="D19" s="66">
        <v>38</v>
      </c>
      <c r="E19" s="69">
        <f t="shared" si="3"/>
        <v>79.8</v>
      </c>
      <c r="F19" s="487"/>
      <c r="G19" s="103"/>
      <c r="H19" s="108"/>
      <c r="I19" s="109"/>
      <c r="J19" s="70">
        <f t="shared" si="4"/>
        <v>0</v>
      </c>
      <c r="K19" s="487"/>
      <c r="L19" s="101" t="s">
        <v>493</v>
      </c>
      <c r="M19" s="65" t="s">
        <v>45</v>
      </c>
      <c r="N19" s="97">
        <v>1</v>
      </c>
      <c r="O19" s="338" t="s">
        <v>46</v>
      </c>
      <c r="P19" s="487"/>
      <c r="Q19" s="103" t="s">
        <v>38</v>
      </c>
      <c r="R19" s="337" t="s">
        <v>39</v>
      </c>
      <c r="S19" s="106">
        <v>4</v>
      </c>
      <c r="T19" s="55">
        <f>S19*$T$3/1000</f>
        <v>8.4</v>
      </c>
      <c r="U19" s="487"/>
      <c r="V19" s="72"/>
      <c r="W19" s="73"/>
      <c r="X19" s="97"/>
      <c r="Y19" s="56"/>
      <c r="AA19" s="107"/>
      <c r="AB19" s="107"/>
      <c r="AC19" s="107"/>
      <c r="AD19" s="107"/>
      <c r="AE19" s="107"/>
      <c r="AF19" s="107"/>
      <c r="AG19" s="107"/>
      <c r="AH19" s="107"/>
    </row>
    <row r="20" spans="1:34" ht="17.25" customHeight="1">
      <c r="A20" s="486"/>
      <c r="B20" s="110"/>
      <c r="C20" s="111"/>
      <c r="D20" s="112"/>
      <c r="E20" s="69">
        <f t="shared" si="3"/>
        <v>0</v>
      </c>
      <c r="F20" s="487"/>
      <c r="G20" s="113"/>
      <c r="H20" s="108"/>
      <c r="I20" s="109"/>
      <c r="J20" s="70">
        <f t="shared" si="4"/>
        <v>0</v>
      </c>
      <c r="K20" s="487"/>
      <c r="L20" s="101"/>
      <c r="M20" s="65"/>
      <c r="N20" s="112">
        <v>1</v>
      </c>
      <c r="O20" s="55"/>
      <c r="P20" s="487"/>
      <c r="Q20" s="110" t="s">
        <v>321</v>
      </c>
      <c r="R20" s="111" t="s">
        <v>313</v>
      </c>
      <c r="S20" s="112">
        <v>7</v>
      </c>
      <c r="T20" s="55">
        <f>S20*$T$3/1000</f>
        <v>14.7</v>
      </c>
      <c r="U20" s="487"/>
      <c r="V20" s="114"/>
      <c r="W20" s="68"/>
      <c r="X20" s="97"/>
      <c r="Y20" s="56"/>
      <c r="AA20" s="115"/>
      <c r="AB20" s="115"/>
      <c r="AC20" s="115"/>
      <c r="AD20" s="116"/>
      <c r="AE20" s="107"/>
      <c r="AF20" s="107"/>
      <c r="AG20" s="107"/>
      <c r="AH20" s="107"/>
    </row>
    <row r="21" spans="1:34" ht="17.25" customHeight="1">
      <c r="A21" s="486"/>
      <c r="B21" s="72"/>
      <c r="C21" s="73"/>
      <c r="D21" s="112"/>
      <c r="E21" s="69">
        <f t="shared" si="3"/>
        <v>0</v>
      </c>
      <c r="F21" s="487"/>
      <c r="G21" s="84"/>
      <c r="H21" s="68"/>
      <c r="I21" s="97"/>
      <c r="J21" s="70">
        <f t="shared" si="4"/>
        <v>0</v>
      </c>
      <c r="K21" s="487"/>
      <c r="L21" s="72"/>
      <c r="M21" s="73"/>
      <c r="N21" s="112">
        <v>11</v>
      </c>
      <c r="O21" s="55"/>
      <c r="P21" s="487"/>
      <c r="Q21" s="72"/>
      <c r="R21" s="73"/>
      <c r="S21" s="112"/>
      <c r="T21" s="55"/>
      <c r="U21" s="487"/>
      <c r="V21" s="117"/>
      <c r="W21" s="118"/>
      <c r="X21" s="112"/>
      <c r="Y21" s="56"/>
      <c r="AA21" s="119"/>
      <c r="AB21" s="120"/>
      <c r="AC21" s="121"/>
      <c r="AD21" s="122"/>
      <c r="AE21" s="107"/>
      <c r="AF21" s="107"/>
      <c r="AG21" s="107"/>
      <c r="AH21" s="107"/>
    </row>
    <row r="22" spans="1:34" ht="17.25" customHeight="1">
      <c r="A22" s="486"/>
      <c r="B22" s="89" t="s">
        <v>59</v>
      </c>
      <c r="C22" s="94"/>
      <c r="D22" s="95">
        <f>SUM(D15:D21)</f>
        <v>68.7</v>
      </c>
      <c r="E22" s="92">
        <f>SUM(E15:E21)</f>
        <v>144.26999999999998</v>
      </c>
      <c r="F22" s="487"/>
      <c r="G22" s="89" t="s">
        <v>59</v>
      </c>
      <c r="H22" s="94"/>
      <c r="I22" s="95">
        <f>SUM(I15:I21)</f>
        <v>79</v>
      </c>
      <c r="J22" s="95">
        <f>SUM(J15:J21)</f>
        <v>165.89999999999998</v>
      </c>
      <c r="K22" s="487"/>
      <c r="L22" s="89" t="s">
        <v>59</v>
      </c>
      <c r="M22" s="94"/>
      <c r="N22" s="95">
        <f>SUM(N15:N21)</f>
        <v>99.5</v>
      </c>
      <c r="O22" s="95">
        <f>SUM(O15:O21)</f>
        <v>181.65</v>
      </c>
      <c r="P22" s="487"/>
      <c r="Q22" s="89" t="s">
        <v>59</v>
      </c>
      <c r="R22" s="94"/>
      <c r="S22" s="95">
        <f>SUM(S15:S21)</f>
        <v>99.4</v>
      </c>
      <c r="T22" s="95">
        <f>SUM(T15:T21)</f>
        <v>207.9</v>
      </c>
      <c r="U22" s="487"/>
      <c r="V22" s="89" t="s">
        <v>59</v>
      </c>
      <c r="W22" s="94"/>
      <c r="X22" s="95">
        <f>SUM(X15:X21)</f>
        <v>51.5</v>
      </c>
      <c r="Y22" s="96">
        <f>SUM(Y15:Y21)</f>
        <v>93.3695</v>
      </c>
      <c r="AA22" s="119"/>
      <c r="AB22" s="120"/>
      <c r="AC22" s="121"/>
      <c r="AD22" s="122"/>
      <c r="AE22" s="107"/>
      <c r="AF22" s="107"/>
      <c r="AG22" s="107"/>
      <c r="AH22" s="107"/>
    </row>
    <row r="23" spans="1:34" ht="17.25" customHeight="1">
      <c r="A23" s="488" t="str">
        <f>$AD28</f>
        <v>清燙大陸A菜</v>
      </c>
      <c r="B23" s="72" t="s">
        <v>494</v>
      </c>
      <c r="C23" s="73" t="s">
        <v>17</v>
      </c>
      <c r="D23" s="124">
        <v>68.5</v>
      </c>
      <c r="E23" s="125">
        <f>D23*$E$3/1000</f>
        <v>143.85</v>
      </c>
      <c r="F23" s="491" t="str">
        <f>$AD30</f>
        <v>炒黑葉白菜</v>
      </c>
      <c r="G23" s="72" t="s">
        <v>224</v>
      </c>
      <c r="H23" s="73" t="s">
        <v>93</v>
      </c>
      <c r="I23" s="124">
        <v>74</v>
      </c>
      <c r="J23" s="55">
        <f>I23*$J$3/1000</f>
        <v>155.4</v>
      </c>
      <c r="K23" s="491" t="str">
        <f>$AD32</f>
        <v>薑絲蚵白菜</v>
      </c>
      <c r="L23" s="339" t="s">
        <v>495</v>
      </c>
      <c r="M23" s="99" t="s">
        <v>328</v>
      </c>
      <c r="N23" s="124">
        <v>70</v>
      </c>
      <c r="O23" s="55">
        <f>N23*$O$3/1000</f>
        <v>147</v>
      </c>
      <c r="P23" s="491" t="str">
        <f>$AD34</f>
        <v>翠炒高麗菜</v>
      </c>
      <c r="Q23" s="126" t="s">
        <v>496</v>
      </c>
      <c r="R23" s="73" t="s">
        <v>93</v>
      </c>
      <c r="S23" s="124">
        <v>71.5</v>
      </c>
      <c r="T23" s="54">
        <f>S23*$T$3/1000</f>
        <v>150.15</v>
      </c>
      <c r="U23" s="491" t="str">
        <f>$AD36</f>
        <v>紅仁炒油菜</v>
      </c>
      <c r="V23" s="126" t="s">
        <v>497</v>
      </c>
      <c r="W23" s="73" t="s">
        <v>17</v>
      </c>
      <c r="X23" s="124">
        <v>70</v>
      </c>
      <c r="Y23" s="127">
        <f>X23*$Y$3/1000</f>
        <v>126.91</v>
      </c>
      <c r="AA23" s="119"/>
      <c r="AB23" s="120"/>
      <c r="AC23" s="121"/>
      <c r="AD23" s="122"/>
      <c r="AE23" s="107"/>
      <c r="AF23" s="107"/>
      <c r="AG23" s="107"/>
      <c r="AH23" s="107"/>
    </row>
    <row r="24" spans="1:34" ht="17.25" customHeight="1">
      <c r="A24" s="489"/>
      <c r="B24" s="72" t="s">
        <v>55</v>
      </c>
      <c r="C24" s="73" t="s">
        <v>43</v>
      </c>
      <c r="D24" s="97">
        <v>0.5</v>
      </c>
      <c r="E24" s="125">
        <v>2</v>
      </c>
      <c r="F24" s="492"/>
      <c r="G24" s="72" t="s">
        <v>55</v>
      </c>
      <c r="H24" s="73" t="s">
        <v>43</v>
      </c>
      <c r="I24" s="97">
        <v>1</v>
      </c>
      <c r="J24" s="55">
        <f>I24*$J$3/1000</f>
        <v>2.1</v>
      </c>
      <c r="K24" s="492"/>
      <c r="L24" s="72" t="s">
        <v>55</v>
      </c>
      <c r="M24" s="73" t="s">
        <v>43</v>
      </c>
      <c r="N24" s="97">
        <v>1</v>
      </c>
      <c r="O24" s="55">
        <f>N24*$O$3/1000</f>
        <v>2.1</v>
      </c>
      <c r="P24" s="492"/>
      <c r="Q24" s="72" t="s">
        <v>55</v>
      </c>
      <c r="R24" s="73" t="s">
        <v>43</v>
      </c>
      <c r="S24" s="97">
        <v>1</v>
      </c>
      <c r="T24" s="125">
        <f>S24*$T$3/1000</f>
        <v>2.1</v>
      </c>
      <c r="U24" s="492"/>
      <c r="V24" s="72" t="s">
        <v>82</v>
      </c>
      <c r="W24" s="73" t="s">
        <v>43</v>
      </c>
      <c r="X24" s="97">
        <v>0.7</v>
      </c>
      <c r="Y24" s="56">
        <f>X24*$T$3/1000</f>
        <v>1.47</v>
      </c>
      <c r="AA24" s="119"/>
      <c r="AB24" s="120"/>
      <c r="AC24" s="121"/>
      <c r="AD24" s="122"/>
      <c r="AE24" s="107"/>
      <c r="AF24" s="107"/>
      <c r="AG24" s="107"/>
      <c r="AH24" s="107"/>
    </row>
    <row r="25" spans="1:34" ht="17.25" customHeight="1" thickBot="1">
      <c r="A25" s="489"/>
      <c r="B25" s="84"/>
      <c r="C25" s="68"/>
      <c r="D25" s="97"/>
      <c r="E25" s="125"/>
      <c r="F25" s="492"/>
      <c r="G25" s="72"/>
      <c r="H25" s="73"/>
      <c r="I25" s="47"/>
      <c r="J25" s="55"/>
      <c r="K25" s="492"/>
      <c r="L25" s="128"/>
      <c r="M25" s="129"/>
      <c r="N25" s="130"/>
      <c r="O25" s="55">
        <f>N25*$O$3/1000</f>
        <v>0</v>
      </c>
      <c r="P25" s="492"/>
      <c r="Q25" s="72"/>
      <c r="R25" s="73"/>
      <c r="S25" s="47"/>
      <c r="T25" s="131"/>
      <c r="U25" s="492"/>
      <c r="V25" s="132" t="s">
        <v>38</v>
      </c>
      <c r="W25" s="133" t="s">
        <v>39</v>
      </c>
      <c r="X25" s="97">
        <v>4</v>
      </c>
      <c r="Y25" s="56">
        <f>X25*$T$3/1000</f>
        <v>8.4</v>
      </c>
      <c r="AA25" s="119"/>
      <c r="AB25" s="120"/>
      <c r="AC25" s="134"/>
      <c r="AD25" s="135"/>
      <c r="AE25" s="107"/>
      <c r="AF25" s="107"/>
      <c r="AG25" s="107"/>
      <c r="AH25" s="107"/>
    </row>
    <row r="26" spans="1:34" ht="17.25" customHeight="1">
      <c r="A26" s="489"/>
      <c r="B26" s="84"/>
      <c r="C26" s="68"/>
      <c r="D26" s="97"/>
      <c r="E26" s="136"/>
      <c r="F26" s="492"/>
      <c r="G26" s="72" t="s">
        <v>97</v>
      </c>
      <c r="H26" s="73"/>
      <c r="I26" s="47"/>
      <c r="J26" s="137"/>
      <c r="K26" s="492"/>
      <c r="L26" s="138" t="s">
        <v>98</v>
      </c>
      <c r="M26" s="139" t="s">
        <v>99</v>
      </c>
      <c r="N26" s="140">
        <v>19</v>
      </c>
      <c r="O26" s="141">
        <v>40</v>
      </c>
      <c r="P26" s="492"/>
      <c r="Q26" s="72"/>
      <c r="R26" s="73"/>
      <c r="S26" s="47"/>
      <c r="T26" s="142"/>
      <c r="U26" s="492"/>
      <c r="V26" s="132"/>
      <c r="W26" s="133"/>
      <c r="X26" s="97"/>
      <c r="Y26" s="143"/>
      <c r="AA26" s="119"/>
      <c r="AB26" s="144"/>
      <c r="AC26" s="145"/>
      <c r="AD26" s="146"/>
      <c r="AE26" s="107"/>
      <c r="AF26" s="107"/>
      <c r="AG26" s="107"/>
      <c r="AH26" s="107"/>
    </row>
    <row r="27" spans="1:34" ht="17.25" customHeight="1" thickBot="1">
      <c r="A27" s="489"/>
      <c r="B27" s="72"/>
      <c r="C27" s="73"/>
      <c r="D27" s="97"/>
      <c r="E27" s="142"/>
      <c r="F27" s="492"/>
      <c r="G27" s="72"/>
      <c r="H27" s="73"/>
      <c r="I27" s="47"/>
      <c r="J27" s="55"/>
      <c r="K27" s="492"/>
      <c r="L27" s="147" t="s">
        <v>100</v>
      </c>
      <c r="M27" s="148" t="s">
        <v>101</v>
      </c>
      <c r="N27" s="149"/>
      <c r="O27" s="150" t="s">
        <v>86</v>
      </c>
      <c r="P27" s="492"/>
      <c r="Q27" s="72" t="s">
        <v>97</v>
      </c>
      <c r="R27" s="73"/>
      <c r="S27" s="47"/>
      <c r="T27" s="142"/>
      <c r="U27" s="492"/>
      <c r="V27" s="132"/>
      <c r="W27" s="133"/>
      <c r="X27" s="97"/>
      <c r="Y27" s="143"/>
      <c r="AA27" s="119"/>
      <c r="AB27" s="151"/>
      <c r="AC27" s="152"/>
      <c r="AD27" s="146"/>
      <c r="AE27" s="107"/>
      <c r="AF27" s="107"/>
      <c r="AG27" s="107"/>
      <c r="AH27" s="107"/>
    </row>
    <row r="28" spans="1:38" ht="17.25" customHeight="1">
      <c r="A28" s="490"/>
      <c r="B28" s="89" t="s">
        <v>59</v>
      </c>
      <c r="C28" s="94"/>
      <c r="D28" s="95">
        <f>SUM(D23:D27)</f>
        <v>69</v>
      </c>
      <c r="E28" s="92">
        <f>SUM(E23:E27)</f>
        <v>145.85</v>
      </c>
      <c r="F28" s="493"/>
      <c r="G28" s="89" t="s">
        <v>59</v>
      </c>
      <c r="H28" s="94"/>
      <c r="I28" s="95">
        <f>SUM(I23:I27)</f>
        <v>75</v>
      </c>
      <c r="J28" s="95">
        <f>SUM(J23:J27)</f>
        <v>157.5</v>
      </c>
      <c r="K28" s="493"/>
      <c r="L28" s="89" t="s">
        <v>59</v>
      </c>
      <c r="M28" s="94"/>
      <c r="N28" s="95">
        <f>SUM(N23:N27)</f>
        <v>90</v>
      </c>
      <c r="O28" s="95">
        <f>SUM(O23:O27)</f>
        <v>189.1</v>
      </c>
      <c r="P28" s="493"/>
      <c r="Q28" s="89" t="s">
        <v>59</v>
      </c>
      <c r="R28" s="94"/>
      <c r="S28" s="95">
        <f>SUM(S23:S27)</f>
        <v>72.5</v>
      </c>
      <c r="T28" s="92">
        <f>SUM(T23:T27)</f>
        <v>152.25</v>
      </c>
      <c r="U28" s="493"/>
      <c r="V28" s="153" t="s">
        <v>59</v>
      </c>
      <c r="W28" s="94"/>
      <c r="X28" s="95">
        <f>SUM(X21:X28)</f>
        <v>0</v>
      </c>
      <c r="Y28" s="96">
        <f>SUM(Y23:Y27)</f>
        <v>136.78</v>
      </c>
      <c r="AA28" s="154" t="s">
        <v>498</v>
      </c>
      <c r="AB28" s="13" t="s">
        <v>499</v>
      </c>
      <c r="AC28" s="7" t="s">
        <v>500</v>
      </c>
      <c r="AD28" s="156" t="s">
        <v>501</v>
      </c>
      <c r="AE28" s="12" t="s">
        <v>502</v>
      </c>
      <c r="AF28" s="157" t="s">
        <v>107</v>
      </c>
      <c r="AG28" s="484">
        <v>4.6</v>
      </c>
      <c r="AH28" s="483">
        <v>2.2</v>
      </c>
      <c r="AI28" s="483">
        <v>2</v>
      </c>
      <c r="AJ28" s="483">
        <v>2.7</v>
      </c>
      <c r="AK28" s="158">
        <v>1</v>
      </c>
      <c r="AL28" s="1">
        <v>736.1</v>
      </c>
    </row>
    <row r="29" spans="1:38" ht="17.25" customHeight="1">
      <c r="A29" s="473" t="str">
        <f>$AE28</f>
        <v>大滷湯</v>
      </c>
      <c r="B29" s="64" t="s">
        <v>64</v>
      </c>
      <c r="C29" s="300" t="s">
        <v>17</v>
      </c>
      <c r="D29" s="181">
        <v>26</v>
      </c>
      <c r="E29" s="69">
        <f>D29*$E$3/1000</f>
        <v>54.6</v>
      </c>
      <c r="F29" s="475" t="str">
        <f>$AE30</f>
        <v>紫菜小魚湯</v>
      </c>
      <c r="G29" s="64" t="s">
        <v>503</v>
      </c>
      <c r="H29" s="337" t="s">
        <v>12</v>
      </c>
      <c r="I29" s="160">
        <v>3.6</v>
      </c>
      <c r="J29" s="340">
        <f>I29*$J$3/1000</f>
        <v>7.56</v>
      </c>
      <c r="K29" s="475" t="str">
        <f>$AE32</f>
        <v>羅宋湯</v>
      </c>
      <c r="L29" s="164" t="s">
        <v>28</v>
      </c>
      <c r="M29" s="73" t="s">
        <v>17</v>
      </c>
      <c r="N29" s="160">
        <v>14.5</v>
      </c>
      <c r="O29" s="55">
        <f>N29*$O$3/1000</f>
        <v>30.45</v>
      </c>
      <c r="P29" s="475" t="str">
        <f>$AE34</f>
        <v>紅棗黃瓜湯</v>
      </c>
      <c r="Q29" s="164" t="s">
        <v>110</v>
      </c>
      <c r="R29" s="337" t="s">
        <v>17</v>
      </c>
      <c r="S29" s="181">
        <v>31</v>
      </c>
      <c r="T29" s="55">
        <f>S29*$T$3/1000</f>
        <v>65.1</v>
      </c>
      <c r="U29" s="475" t="str">
        <f>$AE36</f>
        <v>金勾玉排湯</v>
      </c>
      <c r="V29" s="64" t="s">
        <v>14</v>
      </c>
      <c r="W29" s="65" t="s">
        <v>15</v>
      </c>
      <c r="X29" s="97">
        <v>14.5</v>
      </c>
      <c r="Y29" s="56">
        <f>X29*$Y$3/1000</f>
        <v>26.2885</v>
      </c>
      <c r="AA29" s="314" t="s">
        <v>504</v>
      </c>
      <c r="AB29" s="15" t="s">
        <v>505</v>
      </c>
      <c r="AC29" s="21" t="s">
        <v>506</v>
      </c>
      <c r="AD29" s="189"/>
      <c r="AE29" s="23" t="s">
        <v>507</v>
      </c>
      <c r="AF29" s="184"/>
      <c r="AG29" s="478"/>
      <c r="AH29" s="477"/>
      <c r="AI29" s="477"/>
      <c r="AJ29" s="477"/>
      <c r="AK29" s="185"/>
      <c r="AL29" s="19"/>
    </row>
    <row r="30" spans="1:38" ht="17.25" customHeight="1">
      <c r="A30" s="473"/>
      <c r="B30" s="64" t="s">
        <v>508</v>
      </c>
      <c r="C30" s="337" t="s">
        <v>21</v>
      </c>
      <c r="D30" s="97">
        <v>3</v>
      </c>
      <c r="E30" s="69">
        <f>D30*$E$3/1000</f>
        <v>6.3</v>
      </c>
      <c r="F30" s="475"/>
      <c r="G30" s="64" t="s">
        <v>509</v>
      </c>
      <c r="H30" s="65" t="s">
        <v>57</v>
      </c>
      <c r="I30" s="172">
        <v>1</v>
      </c>
      <c r="J30" s="186">
        <f>I30*$J$3/1000</f>
        <v>2.1</v>
      </c>
      <c r="K30" s="475"/>
      <c r="L30" s="101" t="s">
        <v>68</v>
      </c>
      <c r="M30" s="65" t="s">
        <v>39</v>
      </c>
      <c r="N30" s="172">
        <v>17</v>
      </c>
      <c r="O30" s="55">
        <f>N30*$O$3/1000</f>
        <v>35.7</v>
      </c>
      <c r="P30" s="475"/>
      <c r="Q30" s="101" t="s">
        <v>486</v>
      </c>
      <c r="R30" s="289" t="s">
        <v>57</v>
      </c>
      <c r="S30" s="172">
        <v>0.5</v>
      </c>
      <c r="T30" s="293">
        <f>S30*$T$3/1000</f>
        <v>1.05</v>
      </c>
      <c r="U30" s="475"/>
      <c r="V30" s="64" t="s">
        <v>510</v>
      </c>
      <c r="W30" s="65" t="s">
        <v>295</v>
      </c>
      <c r="X30" s="97">
        <v>6.5</v>
      </c>
      <c r="Y30" s="56">
        <f>X30*$Y$3/1000</f>
        <v>11.7845</v>
      </c>
      <c r="AA30" s="156" t="s">
        <v>231</v>
      </c>
      <c r="AB30" s="11" t="s">
        <v>511</v>
      </c>
      <c r="AC30" s="9" t="s">
        <v>512</v>
      </c>
      <c r="AD30" s="156" t="s">
        <v>513</v>
      </c>
      <c r="AE30" s="12" t="s">
        <v>514</v>
      </c>
      <c r="AF30" s="174"/>
      <c r="AG30" s="478">
        <v>4.6</v>
      </c>
      <c r="AH30" s="477">
        <v>2</v>
      </c>
      <c r="AI30" s="480">
        <v>2.5</v>
      </c>
      <c r="AJ30" s="477">
        <v>2.7</v>
      </c>
      <c r="AK30" s="175"/>
      <c r="AL30" s="3">
        <v>672</v>
      </c>
    </row>
    <row r="31" spans="1:38" ht="17.25" customHeight="1">
      <c r="A31" s="473"/>
      <c r="B31" s="113" t="s">
        <v>515</v>
      </c>
      <c r="C31" s="341" t="s">
        <v>516</v>
      </c>
      <c r="D31" s="178">
        <v>5.5</v>
      </c>
      <c r="E31" s="69">
        <f>D31*$E$3/1000</f>
        <v>11.55</v>
      </c>
      <c r="F31" s="475"/>
      <c r="G31" s="113" t="s">
        <v>517</v>
      </c>
      <c r="H31" s="177" t="s">
        <v>125</v>
      </c>
      <c r="I31" s="178">
        <v>3</v>
      </c>
      <c r="J31" s="70">
        <f>I31*$J$3/1000</f>
        <v>6.3</v>
      </c>
      <c r="K31" s="475"/>
      <c r="L31" s="179" t="s">
        <v>518</v>
      </c>
      <c r="M31" s="180" t="s">
        <v>519</v>
      </c>
      <c r="N31" s="181">
        <v>5</v>
      </c>
      <c r="O31" s="55">
        <f>N31*$O$3/1000</f>
        <v>10.5</v>
      </c>
      <c r="P31" s="475"/>
      <c r="Q31" s="101" t="s">
        <v>520</v>
      </c>
      <c r="R31" s="300" t="s">
        <v>521</v>
      </c>
      <c r="S31" s="181">
        <v>0.5</v>
      </c>
      <c r="T31" s="293">
        <f>S31*$T$3/1000</f>
        <v>1.05</v>
      </c>
      <c r="U31" s="475"/>
      <c r="V31" s="64" t="s">
        <v>522</v>
      </c>
      <c r="W31" s="65" t="s">
        <v>523</v>
      </c>
      <c r="X31" s="97">
        <v>0.8</v>
      </c>
      <c r="Y31" s="56">
        <f>X31*$Y$3/1000</f>
        <v>1.4504000000000001</v>
      </c>
      <c r="AA31" s="342" t="s">
        <v>261</v>
      </c>
      <c r="AB31" s="15" t="s">
        <v>524</v>
      </c>
      <c r="AC31" s="23" t="s">
        <v>525</v>
      </c>
      <c r="AD31" s="189" t="s">
        <v>526</v>
      </c>
      <c r="AE31" s="23" t="s">
        <v>527</v>
      </c>
      <c r="AF31" s="184"/>
      <c r="AG31" s="478"/>
      <c r="AH31" s="477"/>
      <c r="AI31" s="472"/>
      <c r="AJ31" s="477"/>
      <c r="AK31" s="185"/>
      <c r="AL31" s="19"/>
    </row>
    <row r="32" spans="1:38" ht="17.25" customHeight="1">
      <c r="A32" s="473"/>
      <c r="B32" s="72" t="s">
        <v>528</v>
      </c>
      <c r="C32" s="337" t="s">
        <v>529</v>
      </c>
      <c r="D32" s="97">
        <v>3.5</v>
      </c>
      <c r="E32" s="69">
        <f>D32*$E$3/1000</f>
        <v>7.35</v>
      </c>
      <c r="F32" s="475"/>
      <c r="G32" s="72" t="s">
        <v>522</v>
      </c>
      <c r="H32" s="73" t="s">
        <v>523</v>
      </c>
      <c r="I32" s="97">
        <v>0.7</v>
      </c>
      <c r="J32" s="70">
        <f>I32*$J$3/1000</f>
        <v>1.47</v>
      </c>
      <c r="K32" s="475"/>
      <c r="L32" s="179" t="s">
        <v>530</v>
      </c>
      <c r="M32" s="180" t="s">
        <v>531</v>
      </c>
      <c r="N32" s="181">
        <v>3</v>
      </c>
      <c r="O32" s="55">
        <f>N32*$O$3/1000</f>
        <v>6.3</v>
      </c>
      <c r="P32" s="475"/>
      <c r="Q32" s="64" t="s">
        <v>517</v>
      </c>
      <c r="R32" s="337" t="s">
        <v>125</v>
      </c>
      <c r="S32" s="97">
        <v>3</v>
      </c>
      <c r="T32" s="55">
        <f>S32*$T$3/1000</f>
        <v>6.3</v>
      </c>
      <c r="U32" s="475"/>
      <c r="V32" s="64" t="s">
        <v>532</v>
      </c>
      <c r="W32" s="65" t="s">
        <v>533</v>
      </c>
      <c r="X32" s="97">
        <v>3.5</v>
      </c>
      <c r="Y32" s="56">
        <f>X32*$Y$3/1000</f>
        <v>6.3455</v>
      </c>
      <c r="AA32" s="156" t="s">
        <v>534</v>
      </c>
      <c r="AB32" s="11" t="s">
        <v>535</v>
      </c>
      <c r="AC32" s="8" t="s">
        <v>536</v>
      </c>
      <c r="AD32" s="156" t="s">
        <v>537</v>
      </c>
      <c r="AE32" s="8" t="s">
        <v>538</v>
      </c>
      <c r="AF32" s="174" t="s">
        <v>539</v>
      </c>
      <c r="AG32" s="478">
        <v>4.8</v>
      </c>
      <c r="AH32" s="477">
        <v>2</v>
      </c>
      <c r="AI32" s="477">
        <v>1.8</v>
      </c>
      <c r="AJ32" s="477">
        <v>2.8</v>
      </c>
      <c r="AK32" s="175"/>
      <c r="AL32" s="3">
        <v>673</v>
      </c>
    </row>
    <row r="33" spans="1:38" ht="17.25" customHeight="1">
      <c r="A33" s="473"/>
      <c r="B33" s="188" t="s">
        <v>540</v>
      </c>
      <c r="C33" s="343" t="s">
        <v>379</v>
      </c>
      <c r="D33" s="160">
        <v>1</v>
      </c>
      <c r="E33" s="69" t="s">
        <v>380</v>
      </c>
      <c r="F33" s="475"/>
      <c r="G33" s="188"/>
      <c r="H33" s="159"/>
      <c r="I33" s="160"/>
      <c r="J33" s="70"/>
      <c r="K33" s="475"/>
      <c r="L33" s="179" t="s">
        <v>541</v>
      </c>
      <c r="M33" s="180" t="s">
        <v>542</v>
      </c>
      <c r="N33" s="181">
        <v>1</v>
      </c>
      <c r="O33" s="55" t="s">
        <v>543</v>
      </c>
      <c r="P33" s="475"/>
      <c r="Q33" s="179"/>
      <c r="R33" s="180"/>
      <c r="S33" s="181"/>
      <c r="T33" s="55"/>
      <c r="U33" s="475"/>
      <c r="V33" s="64"/>
      <c r="W33" s="65"/>
      <c r="X33" s="97"/>
      <c r="Y33" s="56"/>
      <c r="AA33" s="342"/>
      <c r="AB33" s="15" t="s">
        <v>544</v>
      </c>
      <c r="AC33" s="23" t="s">
        <v>545</v>
      </c>
      <c r="AD33" s="189" t="s">
        <v>162</v>
      </c>
      <c r="AE33" s="23" t="s">
        <v>546</v>
      </c>
      <c r="AF33" s="184"/>
      <c r="AG33" s="478"/>
      <c r="AH33" s="477"/>
      <c r="AI33" s="477"/>
      <c r="AJ33" s="477"/>
      <c r="AK33" s="185"/>
      <c r="AL33" s="19"/>
    </row>
    <row r="34" spans="1:38" ht="17.25" customHeight="1">
      <c r="A34" s="473"/>
      <c r="B34" s="103" t="s">
        <v>547</v>
      </c>
      <c r="C34" s="337" t="s">
        <v>548</v>
      </c>
      <c r="D34" s="106">
        <v>3</v>
      </c>
      <c r="E34" s="69">
        <f>D34*$E$3/1000</f>
        <v>6.3</v>
      </c>
      <c r="F34" s="475"/>
      <c r="G34" s="195"/>
      <c r="H34" s="196"/>
      <c r="I34" s="181"/>
      <c r="J34" s="70"/>
      <c r="K34" s="475"/>
      <c r="L34" s="197"/>
      <c r="M34" s="198"/>
      <c r="N34" s="75"/>
      <c r="O34" s="55"/>
      <c r="P34" s="475"/>
      <c r="Q34" s="179"/>
      <c r="R34" s="180"/>
      <c r="S34" s="181"/>
      <c r="T34" s="55"/>
      <c r="U34" s="475"/>
      <c r="V34" s="72"/>
      <c r="W34" s="73"/>
      <c r="X34" s="75"/>
      <c r="Y34" s="56"/>
      <c r="AA34" s="156" t="s">
        <v>164</v>
      </c>
      <c r="AB34" s="10" t="s">
        <v>549</v>
      </c>
      <c r="AC34" s="8" t="s">
        <v>550</v>
      </c>
      <c r="AD34" s="156" t="s">
        <v>551</v>
      </c>
      <c r="AE34" s="12" t="s">
        <v>552</v>
      </c>
      <c r="AF34" s="174" t="s">
        <v>169</v>
      </c>
      <c r="AG34" s="485">
        <v>4.6</v>
      </c>
      <c r="AH34" s="472">
        <v>2</v>
      </c>
      <c r="AI34" s="472">
        <v>2.3</v>
      </c>
      <c r="AJ34" s="472">
        <v>2.9</v>
      </c>
      <c r="AK34" s="175">
        <v>1</v>
      </c>
      <c r="AL34" s="3">
        <v>736</v>
      </c>
    </row>
    <row r="35" spans="1:38" ht="17.25" customHeight="1">
      <c r="A35" s="473"/>
      <c r="B35" s="201"/>
      <c r="C35" s="202"/>
      <c r="D35" s="203"/>
      <c r="E35" s="125"/>
      <c r="F35" s="475"/>
      <c r="G35" s="195"/>
      <c r="H35" s="198"/>
      <c r="I35" s="75"/>
      <c r="J35" s="125"/>
      <c r="K35" s="475"/>
      <c r="L35" s="201"/>
      <c r="M35" s="202"/>
      <c r="N35" s="203"/>
      <c r="O35" s="55"/>
      <c r="P35" s="475"/>
      <c r="Q35" s="195"/>
      <c r="R35" s="198"/>
      <c r="S35" s="75"/>
      <c r="T35" s="55"/>
      <c r="U35" s="475"/>
      <c r="V35" s="195"/>
      <c r="W35" s="198"/>
      <c r="X35" s="195"/>
      <c r="Y35" s="56"/>
      <c r="AA35" s="342" t="s">
        <v>143</v>
      </c>
      <c r="AB35" s="23" t="s">
        <v>553</v>
      </c>
      <c r="AC35" s="23" t="s">
        <v>554</v>
      </c>
      <c r="AD35" s="189" t="s">
        <v>555</v>
      </c>
      <c r="AE35" s="23" t="s">
        <v>556</v>
      </c>
      <c r="AF35" s="204"/>
      <c r="AG35" s="478"/>
      <c r="AH35" s="477"/>
      <c r="AI35" s="477"/>
      <c r="AJ35" s="477"/>
      <c r="AK35" s="205"/>
      <c r="AL35" s="19"/>
    </row>
    <row r="36" spans="1:38" ht="17.25" customHeight="1">
      <c r="A36" s="473"/>
      <c r="B36" s="206"/>
      <c r="C36" s="198"/>
      <c r="D36" s="75"/>
      <c r="E36" s="125"/>
      <c r="F36" s="475"/>
      <c r="G36" s="206"/>
      <c r="H36" s="198"/>
      <c r="I36" s="75"/>
      <c r="J36" s="55"/>
      <c r="K36" s="475"/>
      <c r="L36" s="206"/>
      <c r="M36" s="198"/>
      <c r="N36" s="75"/>
      <c r="O36" s="55"/>
      <c r="P36" s="475"/>
      <c r="Q36" s="206"/>
      <c r="R36" s="198"/>
      <c r="S36" s="75"/>
      <c r="T36" s="55"/>
      <c r="U36" s="475"/>
      <c r="V36" s="75"/>
      <c r="W36" s="198"/>
      <c r="X36" s="75"/>
      <c r="Y36" s="56"/>
      <c r="AA36" s="207" t="s">
        <v>557</v>
      </c>
      <c r="AB36" s="33" t="s">
        <v>558</v>
      </c>
      <c r="AC36" s="30" t="s">
        <v>559</v>
      </c>
      <c r="AD36" s="207" t="s">
        <v>560</v>
      </c>
      <c r="AE36" s="30" t="s">
        <v>561</v>
      </c>
      <c r="AF36" s="174"/>
      <c r="AG36" s="478">
        <v>5</v>
      </c>
      <c r="AH36" s="477">
        <v>2</v>
      </c>
      <c r="AI36" s="477">
        <v>2.2</v>
      </c>
      <c r="AJ36" s="477">
        <v>2.8</v>
      </c>
      <c r="AK36" s="175"/>
      <c r="AL36" s="3">
        <v>697</v>
      </c>
    </row>
    <row r="37" spans="1:38" ht="17.25" customHeight="1" thickBot="1">
      <c r="A37" s="474"/>
      <c r="B37" s="208" t="s">
        <v>440</v>
      </c>
      <c r="C37" s="209"/>
      <c r="D37" s="210">
        <f>SUM(D29:D36)</f>
        <v>42</v>
      </c>
      <c r="E37" s="211">
        <f>SUM(E29:E36)</f>
        <v>86.1</v>
      </c>
      <c r="F37" s="476"/>
      <c r="G37" s="208" t="s">
        <v>440</v>
      </c>
      <c r="H37" s="209"/>
      <c r="I37" s="210">
        <f>SUM(I29:I36)</f>
        <v>8.299999999999999</v>
      </c>
      <c r="J37" s="210">
        <f>SUM(J29:J36)</f>
        <v>17.43</v>
      </c>
      <c r="K37" s="476"/>
      <c r="L37" s="208" t="s">
        <v>440</v>
      </c>
      <c r="M37" s="209"/>
      <c r="N37" s="210">
        <f>SUM(N29:N36)</f>
        <v>40.5</v>
      </c>
      <c r="O37" s="210">
        <f>SUM(O29:O36)</f>
        <v>82.95</v>
      </c>
      <c r="P37" s="476"/>
      <c r="Q37" s="208" t="s">
        <v>440</v>
      </c>
      <c r="R37" s="209"/>
      <c r="S37" s="210">
        <f>SUM(S29:S36)</f>
        <v>35</v>
      </c>
      <c r="T37" s="210">
        <f>SUM(T29:T36)</f>
        <v>73.49999999999999</v>
      </c>
      <c r="U37" s="476"/>
      <c r="V37" s="208" t="s">
        <v>440</v>
      </c>
      <c r="W37" s="209"/>
      <c r="X37" s="210">
        <f>SUM(X29:X36)</f>
        <v>25.3</v>
      </c>
      <c r="Y37" s="212">
        <f>SUM(Y29:Y36)</f>
        <v>45.868900000000004</v>
      </c>
      <c r="AA37" s="213" t="s">
        <v>562</v>
      </c>
      <c r="AB37" s="34" t="s">
        <v>563</v>
      </c>
      <c r="AC37" s="32" t="s">
        <v>564</v>
      </c>
      <c r="AD37" s="213" t="s">
        <v>565</v>
      </c>
      <c r="AE37" s="32" t="s">
        <v>566</v>
      </c>
      <c r="AF37" s="204"/>
      <c r="AG37" s="479"/>
      <c r="AH37" s="482"/>
      <c r="AI37" s="482"/>
      <c r="AJ37" s="482"/>
      <c r="AK37" s="205"/>
      <c r="AL37" s="26"/>
    </row>
    <row r="38" spans="1:35" ht="17.25" customHeight="1" thickBot="1">
      <c r="A38" s="216"/>
      <c r="B38" s="217" t="s">
        <v>169</v>
      </c>
      <c r="C38" s="218" t="s">
        <v>567</v>
      </c>
      <c r="D38" s="217"/>
      <c r="E38" s="219">
        <v>2090</v>
      </c>
      <c r="F38" s="220"/>
      <c r="G38" s="217"/>
      <c r="H38" s="218"/>
      <c r="I38" s="217"/>
      <c r="J38" s="221"/>
      <c r="K38" s="222"/>
      <c r="L38" s="217"/>
      <c r="M38" s="218"/>
      <c r="N38" s="217"/>
      <c r="O38" s="223"/>
      <c r="P38" s="222"/>
      <c r="Q38" s="217" t="s">
        <v>169</v>
      </c>
      <c r="R38" s="218"/>
      <c r="S38" s="217"/>
      <c r="T38" s="219">
        <v>2090</v>
      </c>
      <c r="U38" s="217"/>
      <c r="V38" s="217"/>
      <c r="W38" s="218"/>
      <c r="X38" s="217"/>
      <c r="Y38" s="224"/>
      <c r="AC38" s="225"/>
      <c r="AD38" s="225"/>
      <c r="AE38" s="225"/>
      <c r="AF38" s="225"/>
      <c r="AG38" s="225"/>
      <c r="AH38" s="225"/>
      <c r="AI38" s="225"/>
    </row>
    <row r="39" spans="1:35" s="229" customFormat="1" ht="18.75" customHeight="1" outlineLevel="1">
      <c r="A39" s="465" t="s">
        <v>189</v>
      </c>
      <c r="B39" s="226" t="s">
        <v>191</v>
      </c>
      <c r="C39" s="227"/>
      <c r="D39" s="226"/>
      <c r="E39" s="228">
        <v>4.6</v>
      </c>
      <c r="F39" s="468" t="s">
        <v>189</v>
      </c>
      <c r="G39" s="226" t="s">
        <v>191</v>
      </c>
      <c r="H39" s="227"/>
      <c r="I39" s="226"/>
      <c r="J39" s="228">
        <v>4.8</v>
      </c>
      <c r="K39" s="468" t="s">
        <v>189</v>
      </c>
      <c r="L39" s="226" t="s">
        <v>191</v>
      </c>
      <c r="M39" s="227"/>
      <c r="N39" s="226"/>
      <c r="O39" s="228">
        <v>4.5</v>
      </c>
      <c r="P39" s="468" t="s">
        <v>189</v>
      </c>
      <c r="Q39" s="226" t="s">
        <v>191</v>
      </c>
      <c r="R39" s="227"/>
      <c r="S39" s="226"/>
      <c r="T39" s="228">
        <v>4.6</v>
      </c>
      <c r="U39" s="468" t="s">
        <v>189</v>
      </c>
      <c r="V39" s="226" t="s">
        <v>191</v>
      </c>
      <c r="W39" s="227"/>
      <c r="X39" s="226"/>
      <c r="Y39" s="228">
        <v>4.8</v>
      </c>
      <c r="AC39" s="225"/>
      <c r="AD39" s="225"/>
      <c r="AE39" s="225"/>
      <c r="AF39" s="225"/>
      <c r="AG39" s="230"/>
      <c r="AH39" s="230"/>
      <c r="AI39" s="225"/>
    </row>
    <row r="40" spans="1:35" s="229" customFormat="1" ht="18.75" outlineLevel="1">
      <c r="A40" s="466"/>
      <c r="B40" s="231" t="s">
        <v>195</v>
      </c>
      <c r="C40" s="232"/>
      <c r="D40" s="231"/>
      <c r="E40" s="228">
        <v>2.5</v>
      </c>
      <c r="F40" s="469"/>
      <c r="G40" s="231" t="s">
        <v>195</v>
      </c>
      <c r="H40" s="232"/>
      <c r="I40" s="231"/>
      <c r="J40" s="228">
        <v>2</v>
      </c>
      <c r="K40" s="469"/>
      <c r="L40" s="231" t="s">
        <v>195</v>
      </c>
      <c r="M40" s="232"/>
      <c r="N40" s="231"/>
      <c r="O40" s="228">
        <v>2.5</v>
      </c>
      <c r="P40" s="469"/>
      <c r="Q40" s="231" t="s">
        <v>195</v>
      </c>
      <c r="R40" s="232"/>
      <c r="S40" s="231"/>
      <c r="T40" s="228">
        <v>1.5</v>
      </c>
      <c r="U40" s="469"/>
      <c r="V40" s="231" t="s">
        <v>195</v>
      </c>
      <c r="W40" s="232"/>
      <c r="X40" s="231"/>
      <c r="Y40" s="228">
        <v>2</v>
      </c>
      <c r="AC40" s="225"/>
      <c r="AD40" s="225"/>
      <c r="AE40" s="225"/>
      <c r="AF40" s="225"/>
      <c r="AG40" s="225"/>
      <c r="AH40" s="225"/>
      <c r="AI40" s="225"/>
    </row>
    <row r="41" spans="1:35" s="229" customFormat="1" ht="18.75" outlineLevel="1">
      <c r="A41" s="466"/>
      <c r="B41" s="231" t="s">
        <v>568</v>
      </c>
      <c r="C41" s="232"/>
      <c r="D41" s="231"/>
      <c r="E41" s="228">
        <v>1.5</v>
      </c>
      <c r="F41" s="469"/>
      <c r="G41" s="231" t="s">
        <v>568</v>
      </c>
      <c r="H41" s="232"/>
      <c r="I41" s="231"/>
      <c r="J41" s="228">
        <v>1.8</v>
      </c>
      <c r="K41" s="469"/>
      <c r="L41" s="231" t="s">
        <v>568</v>
      </c>
      <c r="M41" s="232"/>
      <c r="N41" s="231"/>
      <c r="O41" s="228">
        <v>1.5</v>
      </c>
      <c r="P41" s="469"/>
      <c r="Q41" s="231" t="s">
        <v>568</v>
      </c>
      <c r="R41" s="232"/>
      <c r="S41" s="231"/>
      <c r="T41" s="228">
        <v>1.8</v>
      </c>
      <c r="U41" s="469"/>
      <c r="V41" s="231" t="s">
        <v>568</v>
      </c>
      <c r="W41" s="232"/>
      <c r="X41" s="231"/>
      <c r="Y41" s="228">
        <v>2.3</v>
      </c>
      <c r="AA41" s="512"/>
      <c r="AB41" s="233"/>
      <c r="AC41" s="234"/>
      <c r="AD41" s="235"/>
      <c r="AE41" s="225"/>
      <c r="AF41" s="225"/>
      <c r="AG41" s="225"/>
      <c r="AH41" s="225"/>
      <c r="AI41" s="225"/>
    </row>
    <row r="42" spans="1:35" s="229" customFormat="1" ht="18.75" outlineLevel="1">
      <c r="A42" s="466"/>
      <c r="B42" s="231" t="s">
        <v>569</v>
      </c>
      <c r="C42" s="232"/>
      <c r="D42" s="231"/>
      <c r="E42" s="228">
        <v>2.7</v>
      </c>
      <c r="F42" s="469"/>
      <c r="G42" s="231" t="s">
        <v>569</v>
      </c>
      <c r="H42" s="232"/>
      <c r="I42" s="231"/>
      <c r="J42" s="228">
        <v>2.8</v>
      </c>
      <c r="K42" s="469"/>
      <c r="L42" s="231" t="s">
        <v>569</v>
      </c>
      <c r="M42" s="232"/>
      <c r="N42" s="231"/>
      <c r="O42" s="228">
        <v>3</v>
      </c>
      <c r="P42" s="469"/>
      <c r="Q42" s="231" t="s">
        <v>569</v>
      </c>
      <c r="R42" s="232"/>
      <c r="S42" s="231"/>
      <c r="T42" s="228">
        <v>2.7</v>
      </c>
      <c r="U42" s="469"/>
      <c r="V42" s="231" t="s">
        <v>569</v>
      </c>
      <c r="W42" s="232"/>
      <c r="X42" s="231"/>
      <c r="Y42" s="228">
        <v>2.5</v>
      </c>
      <c r="AA42" s="512"/>
      <c r="AB42" s="236"/>
      <c r="AC42" s="237"/>
      <c r="AD42" s="235"/>
      <c r="AE42" s="225"/>
      <c r="AF42" s="225"/>
      <c r="AG42" s="225"/>
      <c r="AH42" s="225"/>
      <c r="AI42" s="225"/>
    </row>
    <row r="43" spans="1:35" s="229" customFormat="1" ht="18.75" outlineLevel="1">
      <c r="A43" s="466"/>
      <c r="B43" s="231" t="s">
        <v>570</v>
      </c>
      <c r="C43" s="232"/>
      <c r="D43" s="231"/>
      <c r="E43" s="228">
        <f>$AK$28</f>
        <v>1</v>
      </c>
      <c r="F43" s="469"/>
      <c r="G43" s="231" t="s">
        <v>570</v>
      </c>
      <c r="H43" s="232"/>
      <c r="I43" s="231"/>
      <c r="J43" s="228">
        <v>0</v>
      </c>
      <c r="K43" s="469"/>
      <c r="L43" s="231" t="s">
        <v>570</v>
      </c>
      <c r="M43" s="232"/>
      <c r="N43" s="231"/>
      <c r="O43" s="228">
        <f>$AK$32</f>
        <v>0</v>
      </c>
      <c r="P43" s="469"/>
      <c r="Q43" s="231" t="s">
        <v>401</v>
      </c>
      <c r="R43" s="232"/>
      <c r="S43" s="231"/>
      <c r="T43" s="228">
        <v>1</v>
      </c>
      <c r="U43" s="469"/>
      <c r="V43" s="231" t="s">
        <v>571</v>
      </c>
      <c r="W43" s="232"/>
      <c r="X43" s="231"/>
      <c r="Y43" s="228">
        <f>$AK$36</f>
        <v>0</v>
      </c>
      <c r="AA43" s="512"/>
      <c r="AB43" s="233"/>
      <c r="AC43" s="234"/>
      <c r="AD43" s="235"/>
      <c r="AE43" s="225"/>
      <c r="AF43" s="225"/>
      <c r="AG43" s="225"/>
      <c r="AH43" s="225"/>
      <c r="AI43" s="225"/>
    </row>
    <row r="44" spans="1:35" s="229" customFormat="1" ht="19.5" outlineLevel="1" thickBot="1">
      <c r="A44" s="467"/>
      <c r="B44" s="238" t="s">
        <v>572</v>
      </c>
      <c r="C44" s="239"/>
      <c r="D44" s="238"/>
      <c r="E44" s="240">
        <f>E39*70+E41*25+E43*60+E40*83+E42*45</f>
        <v>748.5</v>
      </c>
      <c r="F44" s="470"/>
      <c r="G44" s="238" t="s">
        <v>572</v>
      </c>
      <c r="H44" s="239"/>
      <c r="I44" s="238"/>
      <c r="J44" s="240">
        <f>J39*70+J41*25+J43*60+J40*83+J42*45</f>
        <v>673</v>
      </c>
      <c r="K44" s="470"/>
      <c r="L44" s="238" t="s">
        <v>572</v>
      </c>
      <c r="M44" s="239"/>
      <c r="N44" s="238"/>
      <c r="O44" s="240">
        <f>O39*70+O41*25+O43*60+O40*83+O42*45</f>
        <v>695</v>
      </c>
      <c r="P44" s="470"/>
      <c r="Q44" s="238" t="s">
        <v>572</v>
      </c>
      <c r="R44" s="239"/>
      <c r="S44" s="238"/>
      <c r="T44" s="240">
        <f>T39*70+T41*25+T43*60+T40*83+T42*45</f>
        <v>673</v>
      </c>
      <c r="U44" s="470"/>
      <c r="V44" s="238" t="s">
        <v>572</v>
      </c>
      <c r="W44" s="239"/>
      <c r="X44" s="238"/>
      <c r="Y44" s="241">
        <f>Y39*70+Y41*25+Y43*120+Y40*83+Y42*45</f>
        <v>672</v>
      </c>
      <c r="AA44" s="512"/>
      <c r="AB44" s="242"/>
      <c r="AC44" s="234"/>
      <c r="AD44" s="235"/>
      <c r="AE44" s="225"/>
      <c r="AF44" s="225"/>
      <c r="AG44" s="243"/>
      <c r="AH44" s="243"/>
      <c r="AI44" s="225"/>
    </row>
    <row r="45" spans="1:30" ht="16.5" customHeight="1" outlineLevel="1">
      <c r="A45" s="244" t="s">
        <v>0</v>
      </c>
      <c r="B45" s="245"/>
      <c r="C45" s="246"/>
      <c r="D45" s="247"/>
      <c r="E45" s="247"/>
      <c r="F45" s="247"/>
      <c r="G45" s="248"/>
      <c r="H45" s="249"/>
      <c r="I45" s="248"/>
      <c r="J45" s="248"/>
      <c r="K45" s="250"/>
      <c r="L45" s="251"/>
      <c r="M45" s="249"/>
      <c r="N45" s="250"/>
      <c r="O45" s="251"/>
      <c r="P45" s="250"/>
      <c r="Q45" s="250"/>
      <c r="R45" s="249"/>
      <c r="S45" s="250"/>
      <c r="T45" s="252"/>
      <c r="U45" s="253"/>
      <c r="V45" s="254"/>
      <c r="W45" s="255"/>
      <c r="X45" s="254"/>
      <c r="Y45" s="256"/>
      <c r="AA45" s="512"/>
      <c r="AB45" s="233"/>
      <c r="AC45" s="234"/>
      <c r="AD45" s="235"/>
    </row>
    <row r="46" spans="1:27" ht="16.5" outlineLevel="1">
      <c r="A46" s="257"/>
      <c r="B46" s="258" t="s">
        <v>573</v>
      </c>
      <c r="C46" s="259"/>
      <c r="D46" s="260"/>
      <c r="E46" s="260"/>
      <c r="F46" s="261"/>
      <c r="G46" s="261"/>
      <c r="H46" s="259"/>
      <c r="I46" s="107"/>
      <c r="J46" s="258" t="s">
        <v>574</v>
      </c>
      <c r="K46" s="262"/>
      <c r="L46" s="263"/>
      <c r="M46" s="264"/>
      <c r="N46" s="265"/>
      <c r="O46" s="266"/>
      <c r="P46" s="267"/>
      <c r="Q46" s="268" t="s">
        <v>207</v>
      </c>
      <c r="R46" s="269"/>
      <c r="S46" s="270"/>
      <c r="T46" s="270"/>
      <c r="U46" s="107"/>
      <c r="V46" s="270"/>
      <c r="W46" s="271"/>
      <c r="X46" s="234"/>
      <c r="Y46" s="272"/>
      <c r="AA46" s="512"/>
    </row>
    <row r="47" spans="1:25" ht="26.25" thickBot="1">
      <c r="A47" s="502" t="s">
        <v>575</v>
      </c>
      <c r="B47" s="503"/>
      <c r="C47" s="503"/>
      <c r="D47" s="503"/>
      <c r="E47" s="503"/>
      <c r="F47" s="503"/>
      <c r="G47" s="503"/>
      <c r="H47" s="503"/>
      <c r="I47" s="503"/>
      <c r="J47" s="503"/>
      <c r="K47" s="503"/>
      <c r="L47" s="503"/>
      <c r="M47" s="503"/>
      <c r="N47" s="503"/>
      <c r="O47" s="503"/>
      <c r="P47" s="503"/>
      <c r="Q47" s="503"/>
      <c r="R47" s="503"/>
      <c r="S47" s="503"/>
      <c r="T47" s="503"/>
      <c r="U47" s="503"/>
      <c r="V47" s="503"/>
      <c r="W47" s="503"/>
      <c r="X47" s="503"/>
      <c r="Y47" s="504"/>
    </row>
    <row r="48" spans="1:25" ht="16.5" customHeight="1">
      <c r="A48" s="505" t="str">
        <f>$AA74</f>
        <v>玉米飯</v>
      </c>
      <c r="B48" s="506">
        <v>42352</v>
      </c>
      <c r="C48" s="506"/>
      <c r="D48" s="506"/>
      <c r="E48" s="507"/>
      <c r="F48" s="508" t="str">
        <f>$AA76</f>
        <v>糙米飯</v>
      </c>
      <c r="G48" s="509">
        <f>B48+1</f>
        <v>42353</v>
      </c>
      <c r="H48" s="509"/>
      <c r="I48" s="509"/>
      <c r="J48" s="509"/>
      <c r="K48" s="508" t="str">
        <f>$AA78</f>
        <v>特餐</v>
      </c>
      <c r="L48" s="510">
        <f>G48+1</f>
        <v>42354</v>
      </c>
      <c r="M48" s="510"/>
      <c r="N48" s="510"/>
      <c r="O48" s="510"/>
      <c r="P48" s="508" t="str">
        <f>$AA80</f>
        <v>糙米飯</v>
      </c>
      <c r="Q48" s="511">
        <f>L48+1</f>
        <v>42355</v>
      </c>
      <c r="R48" s="511"/>
      <c r="S48" s="511"/>
      <c r="T48" s="511"/>
      <c r="U48" s="508" t="str">
        <f>$AA82</f>
        <v>紫米糙米飯</v>
      </c>
      <c r="V48" s="494">
        <f>Q48+1</f>
        <v>42356</v>
      </c>
      <c r="W48" s="494"/>
      <c r="X48" s="494"/>
      <c r="Y48" s="495"/>
    </row>
    <row r="49" spans="1:25" ht="16.5">
      <c r="A49" s="489"/>
      <c r="B49" s="39" t="s">
        <v>2</v>
      </c>
      <c r="C49" s="40"/>
      <c r="D49" s="41"/>
      <c r="E49" s="42">
        <v>70</v>
      </c>
      <c r="F49" s="492"/>
      <c r="G49" s="43" t="s">
        <v>2</v>
      </c>
      <c r="H49" s="40"/>
      <c r="I49" s="41"/>
      <c r="J49" s="44">
        <f>E49</f>
        <v>70</v>
      </c>
      <c r="K49" s="492"/>
      <c r="L49" s="43" t="s">
        <v>2</v>
      </c>
      <c r="M49" s="40"/>
      <c r="N49" s="41"/>
      <c r="O49" s="44">
        <f>J49</f>
        <v>70</v>
      </c>
      <c r="P49" s="492"/>
      <c r="Q49" s="43" t="s">
        <v>2</v>
      </c>
      <c r="R49" s="40"/>
      <c r="S49" s="41"/>
      <c r="T49" s="44">
        <f>O49</f>
        <v>70</v>
      </c>
      <c r="U49" s="492"/>
      <c r="V49" s="43" t="s">
        <v>2</v>
      </c>
      <c r="W49" s="40"/>
      <c r="X49" s="41"/>
      <c r="Y49" s="45">
        <v>70</v>
      </c>
    </row>
    <row r="50" spans="1:25" ht="16.5">
      <c r="A50" s="489"/>
      <c r="B50" s="43" t="s">
        <v>3</v>
      </c>
      <c r="C50" s="46"/>
      <c r="D50" s="47" t="s">
        <v>4</v>
      </c>
      <c r="E50" s="48" t="s">
        <v>5</v>
      </c>
      <c r="F50" s="492"/>
      <c r="G50" s="43" t="s">
        <v>3</v>
      </c>
      <c r="H50" s="46"/>
      <c r="I50" s="47" t="s">
        <v>4</v>
      </c>
      <c r="J50" s="49" t="s">
        <v>6</v>
      </c>
      <c r="K50" s="492"/>
      <c r="L50" s="43" t="s">
        <v>3</v>
      </c>
      <c r="M50" s="46"/>
      <c r="N50" s="47" t="s">
        <v>4</v>
      </c>
      <c r="O50" s="49" t="s">
        <v>6</v>
      </c>
      <c r="P50" s="492"/>
      <c r="Q50" s="43" t="s">
        <v>3</v>
      </c>
      <c r="R50" s="46"/>
      <c r="S50" s="47" t="s">
        <v>4</v>
      </c>
      <c r="T50" s="49" t="s">
        <v>6</v>
      </c>
      <c r="U50" s="492"/>
      <c r="V50" s="43" t="s">
        <v>3</v>
      </c>
      <c r="W50" s="46"/>
      <c r="X50" s="47" t="s">
        <v>4</v>
      </c>
      <c r="Y50" s="50" t="s">
        <v>6</v>
      </c>
    </row>
    <row r="51" spans="1:25" ht="16.5" customHeight="1">
      <c r="A51" s="489"/>
      <c r="B51" s="51" t="s">
        <v>7</v>
      </c>
      <c r="C51" s="52" t="s">
        <v>8</v>
      </c>
      <c r="D51" s="53">
        <v>57.5</v>
      </c>
      <c r="E51" s="54"/>
      <c r="F51" s="492"/>
      <c r="G51" s="51" t="s">
        <v>7</v>
      </c>
      <c r="H51" s="52" t="s">
        <v>8</v>
      </c>
      <c r="I51" s="53">
        <v>50</v>
      </c>
      <c r="J51" s="55"/>
      <c r="K51" s="492"/>
      <c r="L51" s="51"/>
      <c r="M51" s="52"/>
      <c r="N51" s="53"/>
      <c r="O51" s="55"/>
      <c r="P51" s="492"/>
      <c r="Q51" s="51" t="s">
        <v>7</v>
      </c>
      <c r="R51" s="52" t="s">
        <v>8</v>
      </c>
      <c r="S51" s="53">
        <v>47.5</v>
      </c>
      <c r="T51" s="55"/>
      <c r="U51" s="492"/>
      <c r="V51" s="51" t="s">
        <v>7</v>
      </c>
      <c r="W51" s="52" t="s">
        <v>8</v>
      </c>
      <c r="X51" s="53">
        <v>40</v>
      </c>
      <c r="Y51" s="56"/>
    </row>
    <row r="52" spans="1:25" ht="16.5">
      <c r="A52" s="489"/>
      <c r="B52" s="57" t="s">
        <v>73</v>
      </c>
      <c r="C52" s="52" t="s">
        <v>74</v>
      </c>
      <c r="D52" s="53">
        <v>7</v>
      </c>
      <c r="E52" s="54"/>
      <c r="F52" s="492"/>
      <c r="G52" s="57" t="s">
        <v>13</v>
      </c>
      <c r="H52" s="52" t="s">
        <v>8</v>
      </c>
      <c r="I52" s="53">
        <v>14</v>
      </c>
      <c r="J52" s="55"/>
      <c r="K52" s="492"/>
      <c r="L52" s="57"/>
      <c r="M52" s="52"/>
      <c r="N52" s="53"/>
      <c r="O52" s="55"/>
      <c r="P52" s="492"/>
      <c r="Q52" s="57" t="s">
        <v>13</v>
      </c>
      <c r="R52" s="52" t="s">
        <v>8</v>
      </c>
      <c r="S52" s="53">
        <v>14</v>
      </c>
      <c r="T52" s="55"/>
      <c r="U52" s="492"/>
      <c r="V52" s="57" t="s">
        <v>13</v>
      </c>
      <c r="W52" s="52" t="s">
        <v>8</v>
      </c>
      <c r="X52" s="53">
        <v>16.5</v>
      </c>
      <c r="Y52" s="56"/>
    </row>
    <row r="53" spans="1:25" ht="16.5">
      <c r="A53" s="490"/>
      <c r="B53" s="59"/>
      <c r="C53" s="46"/>
      <c r="D53" s="43"/>
      <c r="E53" s="60"/>
      <c r="F53" s="493"/>
      <c r="G53" s="61"/>
      <c r="H53" s="62"/>
      <c r="I53" s="47"/>
      <c r="J53" s="63"/>
      <c r="K53" s="493"/>
      <c r="L53" s="64" t="s">
        <v>576</v>
      </c>
      <c r="M53" s="65"/>
      <c r="N53" s="66"/>
      <c r="O53" s="55"/>
      <c r="P53" s="493"/>
      <c r="Q53" s="51"/>
      <c r="R53" s="52"/>
      <c r="S53" s="47"/>
      <c r="T53" s="63"/>
      <c r="U53" s="493"/>
      <c r="V53" s="51" t="s">
        <v>577</v>
      </c>
      <c r="W53" s="52" t="s">
        <v>19</v>
      </c>
      <c r="X53" s="53">
        <v>4.5</v>
      </c>
      <c r="Y53" s="56"/>
    </row>
    <row r="54" spans="1:25" ht="16.5" customHeight="1">
      <c r="A54" s="496" t="str">
        <f>$AB74</f>
        <v>雲耳炒素香</v>
      </c>
      <c r="B54" s="67"/>
      <c r="C54" s="68"/>
      <c r="D54" s="66"/>
      <c r="E54" s="69"/>
      <c r="F54" s="499" t="str">
        <f>$AB76</f>
        <v>醬汁燒豆腐</v>
      </c>
      <c r="G54" s="67" t="s">
        <v>314</v>
      </c>
      <c r="H54" s="287" t="s">
        <v>578</v>
      </c>
      <c r="I54" s="325">
        <v>60</v>
      </c>
      <c r="J54" s="70">
        <v>3</v>
      </c>
      <c r="K54" s="499" t="str">
        <f>$AB78</f>
        <v>日式炒烏龍麵</v>
      </c>
      <c r="L54" s="51" t="s">
        <v>579</v>
      </c>
      <c r="M54" s="52" t="s">
        <v>580</v>
      </c>
      <c r="N54" s="53">
        <v>100</v>
      </c>
      <c r="O54" s="55"/>
      <c r="P54" s="499" t="str">
        <f>$AB80</f>
        <v>香酥豆包</v>
      </c>
      <c r="Q54" s="67" t="s">
        <v>581</v>
      </c>
      <c r="R54" s="68" t="s">
        <v>582</v>
      </c>
      <c r="S54" s="66">
        <v>1</v>
      </c>
      <c r="T54" s="326">
        <v>70</v>
      </c>
      <c r="U54" s="499" t="str">
        <f>$AB82</f>
        <v>蓮棗燒山藥</v>
      </c>
      <c r="V54" s="304" t="s">
        <v>477</v>
      </c>
      <c r="W54" s="289" t="s">
        <v>52</v>
      </c>
      <c r="X54" s="305">
        <v>10</v>
      </c>
      <c r="Y54" s="56"/>
    </row>
    <row r="55" spans="1:25" ht="16.5">
      <c r="A55" s="497"/>
      <c r="B55" s="67" t="s">
        <v>478</v>
      </c>
      <c r="C55" s="68" t="s">
        <v>88</v>
      </c>
      <c r="D55" s="66">
        <v>14.5</v>
      </c>
      <c r="E55" s="69"/>
      <c r="F55" s="500"/>
      <c r="G55" s="290" t="s">
        <v>479</v>
      </c>
      <c r="H55" s="287" t="s">
        <v>17</v>
      </c>
      <c r="I55" s="327">
        <v>40</v>
      </c>
      <c r="J55" s="70"/>
      <c r="K55" s="500"/>
      <c r="L55" s="57" t="s">
        <v>583</v>
      </c>
      <c r="M55" s="52" t="s">
        <v>15</v>
      </c>
      <c r="N55" s="53">
        <v>30</v>
      </c>
      <c r="O55" s="55"/>
      <c r="P55" s="500"/>
      <c r="Q55" s="67"/>
      <c r="R55" s="68"/>
      <c r="S55" s="66"/>
      <c r="T55" s="82"/>
      <c r="U55" s="500"/>
      <c r="V55" s="307" t="s">
        <v>480</v>
      </c>
      <c r="W55" s="289" t="s">
        <v>17</v>
      </c>
      <c r="X55" s="305">
        <v>30</v>
      </c>
      <c r="Y55" s="56"/>
    </row>
    <row r="56" spans="1:25" ht="16.5">
      <c r="A56" s="497"/>
      <c r="B56" s="77" t="s">
        <v>71</v>
      </c>
      <c r="C56" s="73" t="s">
        <v>72</v>
      </c>
      <c r="D56" s="66">
        <v>1</v>
      </c>
      <c r="E56" s="69">
        <v>2</v>
      </c>
      <c r="F56" s="500"/>
      <c r="G56" s="292" t="s">
        <v>482</v>
      </c>
      <c r="H56" s="287" t="s">
        <v>101</v>
      </c>
      <c r="I56" s="327">
        <v>5</v>
      </c>
      <c r="J56" s="70"/>
      <c r="K56" s="500"/>
      <c r="L56" s="64" t="s">
        <v>16</v>
      </c>
      <c r="M56" s="65" t="s">
        <v>17</v>
      </c>
      <c r="N56" s="66">
        <v>4</v>
      </c>
      <c r="O56" s="55">
        <v>1</v>
      </c>
      <c r="P56" s="500"/>
      <c r="Q56" s="77"/>
      <c r="R56" s="68"/>
      <c r="S56" s="66"/>
      <c r="T56" s="55"/>
      <c r="U56" s="500"/>
      <c r="V56" s="308" t="s">
        <v>483</v>
      </c>
      <c r="W56" s="289" t="s">
        <v>17</v>
      </c>
      <c r="X56" s="305">
        <v>44</v>
      </c>
      <c r="Y56" s="273"/>
    </row>
    <row r="57" spans="1:25" ht="16.5">
      <c r="A57" s="497"/>
      <c r="B57" s="77" t="s">
        <v>484</v>
      </c>
      <c r="C57" s="73" t="s">
        <v>17</v>
      </c>
      <c r="D57" s="66">
        <v>14.5</v>
      </c>
      <c r="E57" s="69"/>
      <c r="F57" s="500"/>
      <c r="G57" s="292" t="s">
        <v>42</v>
      </c>
      <c r="H57" s="287" t="s">
        <v>43</v>
      </c>
      <c r="I57" s="327">
        <v>0.7</v>
      </c>
      <c r="J57" s="80"/>
      <c r="K57" s="500"/>
      <c r="L57" s="64" t="s">
        <v>288</v>
      </c>
      <c r="M57" s="65" t="s">
        <v>289</v>
      </c>
      <c r="N57" s="66">
        <v>14.5</v>
      </c>
      <c r="O57" s="55"/>
      <c r="P57" s="500"/>
      <c r="Q57" s="78"/>
      <c r="R57" s="81"/>
      <c r="S57" s="79"/>
      <c r="T57" s="55"/>
      <c r="U57" s="500"/>
      <c r="V57" s="310" t="s">
        <v>82</v>
      </c>
      <c r="W57" s="289" t="s">
        <v>43</v>
      </c>
      <c r="X57" s="305">
        <v>0.7</v>
      </c>
      <c r="Y57" s="56"/>
    </row>
    <row r="58" spans="1:25" ht="16.5">
      <c r="A58" s="497"/>
      <c r="B58" s="78" t="s">
        <v>80</v>
      </c>
      <c r="C58" s="65" t="s">
        <v>17</v>
      </c>
      <c r="D58" s="86">
        <v>6.5</v>
      </c>
      <c r="E58" s="69"/>
      <c r="F58" s="500"/>
      <c r="G58" s="84"/>
      <c r="H58" s="68"/>
      <c r="I58" s="329"/>
      <c r="J58" s="70"/>
      <c r="K58" s="500"/>
      <c r="L58" s="64" t="s">
        <v>38</v>
      </c>
      <c r="M58" s="65" t="s">
        <v>39</v>
      </c>
      <c r="N58" s="66">
        <v>5</v>
      </c>
      <c r="O58" s="55"/>
      <c r="P58" s="500"/>
      <c r="Q58" s="78"/>
      <c r="R58" s="81"/>
      <c r="S58" s="79"/>
      <c r="T58" s="55"/>
      <c r="U58" s="500"/>
      <c r="V58" s="330" t="s">
        <v>486</v>
      </c>
      <c r="W58" s="296" t="s">
        <v>584</v>
      </c>
      <c r="X58" s="331">
        <v>3</v>
      </c>
      <c r="Y58" s="56"/>
    </row>
    <row r="59" spans="1:25" ht="16.5">
      <c r="A59" s="497"/>
      <c r="B59" s="78" t="s">
        <v>82</v>
      </c>
      <c r="C59" s="81" t="s">
        <v>43</v>
      </c>
      <c r="D59" s="79">
        <v>1</v>
      </c>
      <c r="E59" s="69"/>
      <c r="F59" s="500"/>
      <c r="G59" s="78"/>
      <c r="H59" s="333"/>
      <c r="I59" s="79"/>
      <c r="J59" s="70"/>
      <c r="K59" s="500"/>
      <c r="L59" s="64" t="s">
        <v>585</v>
      </c>
      <c r="M59" s="65" t="s">
        <v>586</v>
      </c>
      <c r="N59" s="66">
        <v>11.5</v>
      </c>
      <c r="O59" s="55" t="s">
        <v>489</v>
      </c>
      <c r="P59" s="500"/>
      <c r="Q59" s="67"/>
      <c r="R59" s="68"/>
      <c r="S59" s="74"/>
      <c r="T59" s="55"/>
      <c r="U59" s="500"/>
      <c r="V59" s="64"/>
      <c r="W59" s="65"/>
      <c r="X59" s="66">
        <v>1</v>
      </c>
      <c r="Y59" s="165"/>
    </row>
    <row r="60" spans="1:25" ht="16.5">
      <c r="A60" s="498"/>
      <c r="B60" s="89" t="s">
        <v>59</v>
      </c>
      <c r="C60" s="90"/>
      <c r="D60" s="91">
        <f>SUM(D54:D59)</f>
        <v>37.5</v>
      </c>
      <c r="E60" s="92">
        <f>SUM(E54:E59)</f>
        <v>2</v>
      </c>
      <c r="F60" s="501"/>
      <c r="G60" s="89" t="s">
        <v>59</v>
      </c>
      <c r="H60" s="90"/>
      <c r="I60" s="93">
        <f>SUM(I54:I59)</f>
        <v>105.7</v>
      </c>
      <c r="J60" s="93"/>
      <c r="K60" s="501"/>
      <c r="L60" s="89" t="s">
        <v>59</v>
      </c>
      <c r="M60" s="94"/>
      <c r="N60" s="95">
        <f>SUM(N51:N59)</f>
        <v>165</v>
      </c>
      <c r="O60" s="95">
        <f>SUM(O51:O59)</f>
        <v>1</v>
      </c>
      <c r="P60" s="501"/>
      <c r="Q60" s="89" t="s">
        <v>59</v>
      </c>
      <c r="R60" s="94"/>
      <c r="S60" s="95">
        <f>SUM(S53:S59)</f>
        <v>1</v>
      </c>
      <c r="T60" s="95">
        <f>SUM(T54:T59)</f>
        <v>70</v>
      </c>
      <c r="U60" s="501"/>
      <c r="V60" s="89" t="s">
        <v>59</v>
      </c>
      <c r="W60" s="94"/>
      <c r="X60" s="95">
        <f>SUM(X54:X59)</f>
        <v>88.7</v>
      </c>
      <c r="Y60" s="96">
        <f>SUM(Y54:Y59)</f>
        <v>0</v>
      </c>
    </row>
    <row r="61" spans="1:25" ht="16.5" customHeight="1">
      <c r="A61" s="486" t="str">
        <f>$AC74</f>
        <v>芹香油片</v>
      </c>
      <c r="B61" s="336" t="s">
        <v>16</v>
      </c>
      <c r="C61" s="287" t="s">
        <v>17</v>
      </c>
      <c r="D61" s="66">
        <v>17</v>
      </c>
      <c r="E61" s="69"/>
      <c r="F61" s="487" t="str">
        <f>$AC76</f>
        <v>蠔皇美生菜</v>
      </c>
      <c r="G61" s="103" t="s">
        <v>325</v>
      </c>
      <c r="H61" s="337" t="s">
        <v>17</v>
      </c>
      <c r="I61" s="172">
        <v>66.5</v>
      </c>
      <c r="J61" s="70"/>
      <c r="K61" s="487" t="str">
        <f>$AC78</f>
        <v>蘿蔔燒麵輪</v>
      </c>
      <c r="L61" s="101" t="s">
        <v>404</v>
      </c>
      <c r="M61" s="65" t="s">
        <v>49</v>
      </c>
      <c r="N61" s="97">
        <v>20</v>
      </c>
      <c r="O61" s="55">
        <v>2</v>
      </c>
      <c r="P61" s="487" t="str">
        <f>$AC80</f>
        <v>白菜滷</v>
      </c>
      <c r="Q61" s="103" t="s">
        <v>64</v>
      </c>
      <c r="R61" s="337" t="s">
        <v>41</v>
      </c>
      <c r="S61" s="104">
        <v>80</v>
      </c>
      <c r="T61" s="55"/>
      <c r="U61" s="487" t="str">
        <f>$AC82</f>
        <v>南瓜蒸蛋</v>
      </c>
      <c r="V61" s="103" t="s">
        <v>288</v>
      </c>
      <c r="W61" s="337" t="s">
        <v>289</v>
      </c>
      <c r="X61" s="104">
        <v>45</v>
      </c>
      <c r="Y61" s="56"/>
    </row>
    <row r="62" spans="1:25" ht="16.5">
      <c r="A62" s="486"/>
      <c r="B62" s="336" t="s">
        <v>38</v>
      </c>
      <c r="C62" s="287" t="s">
        <v>587</v>
      </c>
      <c r="D62" s="66">
        <v>3.7</v>
      </c>
      <c r="E62" s="69"/>
      <c r="F62" s="487"/>
      <c r="G62" s="103" t="s">
        <v>38</v>
      </c>
      <c r="H62" s="337" t="s">
        <v>39</v>
      </c>
      <c r="I62" s="106">
        <v>4.5</v>
      </c>
      <c r="J62" s="275"/>
      <c r="K62" s="487"/>
      <c r="L62" s="101"/>
      <c r="M62" s="65"/>
      <c r="N62" s="97"/>
      <c r="O62" s="55"/>
      <c r="P62" s="487"/>
      <c r="Q62" s="103" t="s">
        <v>344</v>
      </c>
      <c r="R62" s="337" t="s">
        <v>57</v>
      </c>
      <c r="S62" s="104">
        <v>0.4</v>
      </c>
      <c r="T62" s="55"/>
      <c r="U62" s="487"/>
      <c r="V62" s="84" t="s">
        <v>311</v>
      </c>
      <c r="W62" s="68" t="s">
        <v>17</v>
      </c>
      <c r="X62" s="97">
        <v>10</v>
      </c>
      <c r="Y62" s="56"/>
    </row>
    <row r="63" spans="1:25" ht="16.5">
      <c r="A63" s="486"/>
      <c r="B63" s="336"/>
      <c r="C63" s="287"/>
      <c r="D63" s="66"/>
      <c r="E63" s="69"/>
      <c r="F63" s="487"/>
      <c r="G63" s="103" t="s">
        <v>71</v>
      </c>
      <c r="H63" s="337" t="s">
        <v>72</v>
      </c>
      <c r="I63" s="172">
        <v>5.5</v>
      </c>
      <c r="J63" s="70"/>
      <c r="K63" s="487"/>
      <c r="L63" s="101" t="s">
        <v>65</v>
      </c>
      <c r="M63" s="65" t="s">
        <v>17</v>
      </c>
      <c r="N63" s="97">
        <v>40</v>
      </c>
      <c r="O63" s="55"/>
      <c r="P63" s="487"/>
      <c r="Q63" s="103" t="s">
        <v>87</v>
      </c>
      <c r="R63" s="337" t="s">
        <v>88</v>
      </c>
      <c r="S63" s="104">
        <v>4</v>
      </c>
      <c r="T63" s="55"/>
      <c r="U63" s="487"/>
      <c r="V63" s="84"/>
      <c r="W63" s="68"/>
      <c r="X63" s="97"/>
      <c r="Y63" s="56"/>
    </row>
    <row r="64" spans="1:25" ht="16.5">
      <c r="A64" s="486"/>
      <c r="B64" s="336" t="s">
        <v>588</v>
      </c>
      <c r="C64" s="287" t="s">
        <v>213</v>
      </c>
      <c r="D64" s="66">
        <v>5.5</v>
      </c>
      <c r="E64" s="69">
        <v>3</v>
      </c>
      <c r="F64" s="487"/>
      <c r="G64" s="103" t="s">
        <v>589</v>
      </c>
      <c r="H64" s="337" t="s">
        <v>70</v>
      </c>
      <c r="I64" s="172"/>
      <c r="J64" s="70" t="s">
        <v>590</v>
      </c>
      <c r="K64" s="487"/>
      <c r="L64" s="101" t="s">
        <v>42</v>
      </c>
      <c r="M64" s="65" t="s">
        <v>491</v>
      </c>
      <c r="N64" s="97">
        <v>1</v>
      </c>
      <c r="O64" s="55"/>
      <c r="P64" s="487"/>
      <c r="Q64" s="103" t="s">
        <v>288</v>
      </c>
      <c r="R64" s="337" t="s">
        <v>289</v>
      </c>
      <c r="S64" s="104">
        <v>4</v>
      </c>
      <c r="T64" s="55"/>
      <c r="U64" s="487"/>
      <c r="V64" s="72"/>
      <c r="W64" s="73"/>
      <c r="X64" s="97"/>
      <c r="Y64" s="56"/>
    </row>
    <row r="65" spans="1:25" ht="16.5">
      <c r="A65" s="486"/>
      <c r="B65" s="336" t="s">
        <v>492</v>
      </c>
      <c r="C65" s="287" t="s">
        <v>17</v>
      </c>
      <c r="D65" s="66">
        <v>38</v>
      </c>
      <c r="E65" s="69"/>
      <c r="F65" s="487"/>
      <c r="G65" s="103"/>
      <c r="H65" s="108"/>
      <c r="I65" s="109"/>
      <c r="J65" s="70"/>
      <c r="K65" s="487"/>
      <c r="L65" s="101" t="s">
        <v>493</v>
      </c>
      <c r="M65" s="65" t="s">
        <v>45</v>
      </c>
      <c r="N65" s="97">
        <v>1</v>
      </c>
      <c r="O65" s="55"/>
      <c r="P65" s="487"/>
      <c r="Q65" s="103" t="s">
        <v>38</v>
      </c>
      <c r="R65" s="337" t="s">
        <v>39</v>
      </c>
      <c r="S65" s="106">
        <v>3.5</v>
      </c>
      <c r="T65" s="55"/>
      <c r="U65" s="487"/>
      <c r="V65" s="72"/>
      <c r="W65" s="73"/>
      <c r="X65" s="97"/>
      <c r="Y65" s="56"/>
    </row>
    <row r="66" spans="1:25" ht="16.5">
      <c r="A66" s="486"/>
      <c r="B66" s="110"/>
      <c r="C66" s="111"/>
      <c r="D66" s="112"/>
      <c r="E66" s="69"/>
      <c r="F66" s="487"/>
      <c r="G66" s="113"/>
      <c r="H66" s="108"/>
      <c r="I66" s="109"/>
      <c r="J66" s="70"/>
      <c r="K66" s="487"/>
      <c r="L66" s="101"/>
      <c r="M66" s="65"/>
      <c r="N66" s="112">
        <v>1</v>
      </c>
      <c r="O66" s="55"/>
      <c r="P66" s="487"/>
      <c r="Q66" s="110"/>
      <c r="R66" s="111"/>
      <c r="S66" s="112"/>
      <c r="T66" s="55"/>
      <c r="U66" s="487"/>
      <c r="V66" s="114"/>
      <c r="W66" s="68"/>
      <c r="X66" s="97"/>
      <c r="Y66" s="56"/>
    </row>
    <row r="67" spans="1:25" ht="16.5">
      <c r="A67" s="486"/>
      <c r="B67" s="72"/>
      <c r="C67" s="73"/>
      <c r="D67" s="112"/>
      <c r="E67" s="69"/>
      <c r="F67" s="487"/>
      <c r="G67" s="84"/>
      <c r="H67" s="68"/>
      <c r="I67" s="97"/>
      <c r="J67" s="70"/>
      <c r="K67" s="487"/>
      <c r="L67" s="72"/>
      <c r="M67" s="73"/>
      <c r="N67" s="112">
        <v>11</v>
      </c>
      <c r="O67" s="55"/>
      <c r="P67" s="487"/>
      <c r="Q67" s="72"/>
      <c r="R67" s="73"/>
      <c r="S67" s="112"/>
      <c r="T67" s="55"/>
      <c r="U67" s="487"/>
      <c r="V67" s="117"/>
      <c r="W67" s="118"/>
      <c r="X67" s="112"/>
      <c r="Y67" s="56"/>
    </row>
    <row r="68" spans="1:25" ht="16.5">
      <c r="A68" s="486"/>
      <c r="B68" s="89" t="s">
        <v>59</v>
      </c>
      <c r="C68" s="94"/>
      <c r="D68" s="95">
        <f>SUM(D61:D67)</f>
        <v>64.2</v>
      </c>
      <c r="E68" s="92">
        <f>SUM(E61:E67)</f>
        <v>3</v>
      </c>
      <c r="F68" s="487"/>
      <c r="G68" s="89" t="s">
        <v>59</v>
      </c>
      <c r="H68" s="94"/>
      <c r="I68" s="95">
        <f>SUM(I61:I67)</f>
        <v>76.5</v>
      </c>
      <c r="J68" s="95">
        <f>SUM(J61:J67)</f>
        <v>0</v>
      </c>
      <c r="K68" s="487"/>
      <c r="L68" s="89" t="s">
        <v>59</v>
      </c>
      <c r="M68" s="94"/>
      <c r="N68" s="95">
        <f>SUM(N61:N67)</f>
        <v>74</v>
      </c>
      <c r="O68" s="95">
        <f>SUM(O61:O67)</f>
        <v>2</v>
      </c>
      <c r="P68" s="487"/>
      <c r="Q68" s="89" t="s">
        <v>59</v>
      </c>
      <c r="R68" s="94"/>
      <c r="S68" s="95">
        <f>SUM(S61:S67)</f>
        <v>91.9</v>
      </c>
      <c r="T68" s="95">
        <f>SUM(T61:T67)</f>
        <v>0</v>
      </c>
      <c r="U68" s="487"/>
      <c r="V68" s="89" t="s">
        <v>59</v>
      </c>
      <c r="W68" s="94"/>
      <c r="X68" s="95">
        <f>SUM(X61:X67)</f>
        <v>55</v>
      </c>
      <c r="Y68" s="96">
        <f>SUM(Y61:Y67)</f>
        <v>0</v>
      </c>
    </row>
    <row r="69" spans="1:25" ht="16.5" customHeight="1">
      <c r="A69" s="488" t="str">
        <f>$AD74</f>
        <v>清燙大陸A菜</v>
      </c>
      <c r="B69" s="72" t="s">
        <v>494</v>
      </c>
      <c r="C69" s="73" t="s">
        <v>17</v>
      </c>
      <c r="D69" s="124">
        <v>71.2</v>
      </c>
      <c r="E69" s="125"/>
      <c r="F69" s="491" t="str">
        <f>$AD76</f>
        <v>炒黑葉白菜</v>
      </c>
      <c r="G69" s="72" t="s">
        <v>224</v>
      </c>
      <c r="H69" s="73" t="s">
        <v>93</v>
      </c>
      <c r="I69" s="124">
        <v>74</v>
      </c>
      <c r="J69" s="55"/>
      <c r="K69" s="491" t="str">
        <f>$AD78</f>
        <v>薑絲蚵白菜</v>
      </c>
      <c r="L69" s="339" t="s">
        <v>495</v>
      </c>
      <c r="M69" s="99" t="s">
        <v>328</v>
      </c>
      <c r="N69" s="124">
        <v>71.5</v>
      </c>
      <c r="O69" s="55"/>
      <c r="P69" s="491" t="str">
        <f>$AD80</f>
        <v>翠炒高麗菜</v>
      </c>
      <c r="Q69" s="126" t="s">
        <v>496</v>
      </c>
      <c r="R69" s="73" t="s">
        <v>93</v>
      </c>
      <c r="S69" s="124">
        <v>74</v>
      </c>
      <c r="T69" s="54"/>
      <c r="U69" s="491" t="str">
        <f>$AD82</f>
        <v>紅仁炒油菜</v>
      </c>
      <c r="V69" s="126" t="s">
        <v>497</v>
      </c>
      <c r="W69" s="73" t="s">
        <v>17</v>
      </c>
      <c r="X69" s="124">
        <v>74</v>
      </c>
      <c r="Y69" s="127"/>
    </row>
    <row r="70" spans="1:25" ht="16.5">
      <c r="A70" s="489"/>
      <c r="B70" s="72" t="s">
        <v>82</v>
      </c>
      <c r="C70" s="73" t="s">
        <v>43</v>
      </c>
      <c r="D70" s="97">
        <v>0.5</v>
      </c>
      <c r="E70" s="274">
        <v>0.1</v>
      </c>
      <c r="F70" s="492"/>
      <c r="G70" s="72" t="s">
        <v>82</v>
      </c>
      <c r="H70" s="73" t="s">
        <v>43</v>
      </c>
      <c r="I70" s="97">
        <v>1.5</v>
      </c>
      <c r="J70" s="274">
        <v>0.1</v>
      </c>
      <c r="K70" s="492"/>
      <c r="L70" s="72" t="s">
        <v>82</v>
      </c>
      <c r="M70" s="73" t="s">
        <v>43</v>
      </c>
      <c r="N70" s="97">
        <v>1</v>
      </c>
      <c r="O70" s="274">
        <v>0.1</v>
      </c>
      <c r="P70" s="492"/>
      <c r="Q70" s="72" t="s">
        <v>82</v>
      </c>
      <c r="R70" s="73" t="s">
        <v>43</v>
      </c>
      <c r="S70" s="97">
        <v>1.5</v>
      </c>
      <c r="T70" s="274">
        <v>0.1</v>
      </c>
      <c r="U70" s="492"/>
      <c r="V70" s="72" t="s">
        <v>82</v>
      </c>
      <c r="W70" s="73" t="s">
        <v>43</v>
      </c>
      <c r="X70" s="97">
        <v>0.5</v>
      </c>
      <c r="Y70" s="274"/>
    </row>
    <row r="71" spans="1:25" ht="17.25" thickBot="1">
      <c r="A71" s="489"/>
      <c r="B71" s="84"/>
      <c r="C71" s="68"/>
      <c r="D71" s="97"/>
      <c r="E71" s="125"/>
      <c r="F71" s="492"/>
      <c r="G71" s="72"/>
      <c r="H71" s="73"/>
      <c r="I71" s="47"/>
      <c r="J71" s="125"/>
      <c r="K71" s="492"/>
      <c r="L71" s="72"/>
      <c r="M71" s="129"/>
      <c r="N71" s="130"/>
      <c r="O71" s="125"/>
      <c r="P71" s="492"/>
      <c r="Q71" s="72"/>
      <c r="R71" s="73"/>
      <c r="S71" s="47"/>
      <c r="T71" s="125"/>
      <c r="U71" s="492"/>
      <c r="V71" s="132" t="s">
        <v>38</v>
      </c>
      <c r="W71" s="133" t="s">
        <v>39</v>
      </c>
      <c r="X71" s="97">
        <v>4</v>
      </c>
      <c r="Y71" s="125"/>
    </row>
    <row r="72" spans="1:25" ht="16.5">
      <c r="A72" s="489"/>
      <c r="B72" s="84"/>
      <c r="C72" s="68"/>
      <c r="D72" s="97"/>
      <c r="E72" s="136"/>
      <c r="F72" s="492"/>
      <c r="G72" s="72" t="s">
        <v>97</v>
      </c>
      <c r="H72" s="73"/>
      <c r="I72" s="47"/>
      <c r="J72" s="137"/>
      <c r="K72" s="492"/>
      <c r="L72" s="138" t="s">
        <v>98</v>
      </c>
      <c r="M72" s="139" t="s">
        <v>99</v>
      </c>
      <c r="N72" s="140">
        <v>19</v>
      </c>
      <c r="O72" s="141"/>
      <c r="P72" s="492"/>
      <c r="Q72" s="72"/>
      <c r="R72" s="73"/>
      <c r="S72" s="47"/>
      <c r="T72" s="142"/>
      <c r="U72" s="492"/>
      <c r="V72" s="132"/>
      <c r="W72" s="133"/>
      <c r="X72" s="97"/>
      <c r="Y72" s="143"/>
    </row>
    <row r="73" spans="1:25" ht="17.25" thickBot="1">
      <c r="A73" s="489"/>
      <c r="B73" s="72"/>
      <c r="C73" s="73"/>
      <c r="D73" s="97"/>
      <c r="E73" s="142"/>
      <c r="F73" s="492"/>
      <c r="G73" s="72"/>
      <c r="H73" s="73"/>
      <c r="I73" s="47"/>
      <c r="J73" s="55"/>
      <c r="K73" s="492"/>
      <c r="L73" s="147" t="s">
        <v>100</v>
      </c>
      <c r="M73" s="148" t="s">
        <v>101</v>
      </c>
      <c r="N73" s="149"/>
      <c r="O73" s="150"/>
      <c r="P73" s="492"/>
      <c r="Q73" s="72" t="s">
        <v>97</v>
      </c>
      <c r="R73" s="73"/>
      <c r="S73" s="47"/>
      <c r="T73" s="142"/>
      <c r="U73" s="492"/>
      <c r="V73" s="132"/>
      <c r="W73" s="133"/>
      <c r="X73" s="97"/>
      <c r="Y73" s="143"/>
    </row>
    <row r="74" spans="1:39" ht="18.75" customHeight="1">
      <c r="A74" s="490"/>
      <c r="B74" s="89" t="s">
        <v>59</v>
      </c>
      <c r="C74" s="94"/>
      <c r="D74" s="95">
        <f>SUM(D69:D73)</f>
        <v>71.7</v>
      </c>
      <c r="E74" s="92">
        <f>SUM(E69:E73)</f>
        <v>0.1</v>
      </c>
      <c r="F74" s="493"/>
      <c r="G74" s="89" t="s">
        <v>59</v>
      </c>
      <c r="H74" s="94"/>
      <c r="I74" s="95">
        <f>SUM(I69:I73)</f>
        <v>75.5</v>
      </c>
      <c r="J74" s="95">
        <f>SUM(J69:J73)</f>
        <v>0.1</v>
      </c>
      <c r="K74" s="493"/>
      <c r="L74" s="89" t="s">
        <v>59</v>
      </c>
      <c r="M74" s="94"/>
      <c r="N74" s="95">
        <f>SUM(N69:N73)</f>
        <v>91.5</v>
      </c>
      <c r="O74" s="95">
        <f>SUM(O69:O73)</f>
        <v>0.1</v>
      </c>
      <c r="P74" s="493"/>
      <c r="Q74" s="89" t="s">
        <v>59</v>
      </c>
      <c r="R74" s="94"/>
      <c r="S74" s="95">
        <f>SUM(S69:S73)</f>
        <v>75.5</v>
      </c>
      <c r="T74" s="92">
        <f>SUM(T69:T73)</f>
        <v>0.1</v>
      </c>
      <c r="U74" s="493"/>
      <c r="V74" s="153" t="s">
        <v>59</v>
      </c>
      <c r="W74" s="94"/>
      <c r="X74" s="95">
        <f>SUM(X67:X74)</f>
        <v>0</v>
      </c>
      <c r="Y74" s="96">
        <f>SUM(Y69:Y73)</f>
        <v>0</v>
      </c>
      <c r="AA74" s="154" t="s">
        <v>498</v>
      </c>
      <c r="AB74" s="13" t="s">
        <v>591</v>
      </c>
      <c r="AC74" s="7" t="s">
        <v>592</v>
      </c>
      <c r="AD74" s="156" t="s">
        <v>501</v>
      </c>
      <c r="AE74" s="12" t="s">
        <v>502</v>
      </c>
      <c r="AF74" s="157" t="s">
        <v>107</v>
      </c>
      <c r="AG74" s="484">
        <v>5</v>
      </c>
      <c r="AH74" s="483">
        <v>1.7</v>
      </c>
      <c r="AI74" s="483">
        <v>2.3</v>
      </c>
      <c r="AJ74" s="483">
        <v>2.7</v>
      </c>
      <c r="AK74" s="158">
        <v>1</v>
      </c>
      <c r="AL74" s="1">
        <v>730.1</v>
      </c>
      <c r="AM74" s="1">
        <v>730.1</v>
      </c>
    </row>
    <row r="75" spans="1:39" ht="17.25" customHeight="1">
      <c r="A75" s="473" t="str">
        <f>$AE74</f>
        <v>大滷湯</v>
      </c>
      <c r="B75" s="64" t="s">
        <v>64</v>
      </c>
      <c r="C75" s="300" t="s">
        <v>17</v>
      </c>
      <c r="D75" s="181">
        <v>26</v>
      </c>
      <c r="E75" s="69"/>
      <c r="F75" s="475" t="str">
        <f>$AE76</f>
        <v>紫菜蛋花湯</v>
      </c>
      <c r="G75" s="64" t="s">
        <v>503</v>
      </c>
      <c r="H75" s="337" t="s">
        <v>57</v>
      </c>
      <c r="I75" s="160">
        <v>3.5</v>
      </c>
      <c r="J75" s="70"/>
      <c r="K75" s="475" t="str">
        <f>$AE78</f>
        <v>羅宋湯</v>
      </c>
      <c r="L75" s="164" t="s">
        <v>28</v>
      </c>
      <c r="M75" s="73" t="s">
        <v>17</v>
      </c>
      <c r="N75" s="160">
        <v>14.5</v>
      </c>
      <c r="O75" s="276"/>
      <c r="P75" s="475" t="str">
        <f>$AE80</f>
        <v>紅棗黃瓜湯</v>
      </c>
      <c r="Q75" s="164" t="s">
        <v>110</v>
      </c>
      <c r="R75" s="337" t="s">
        <v>17</v>
      </c>
      <c r="S75" s="181">
        <v>31</v>
      </c>
      <c r="T75" s="55"/>
      <c r="U75" s="475" t="str">
        <f>$AE82</f>
        <v>金勾玉排湯</v>
      </c>
      <c r="V75" s="64" t="s">
        <v>14</v>
      </c>
      <c r="W75" s="65" t="s">
        <v>15</v>
      </c>
      <c r="X75" s="97">
        <v>14.5</v>
      </c>
      <c r="Y75" s="56"/>
      <c r="AA75" s="314" t="s">
        <v>504</v>
      </c>
      <c r="AB75" s="15" t="s">
        <v>593</v>
      </c>
      <c r="AC75" s="21" t="s">
        <v>594</v>
      </c>
      <c r="AD75" s="189"/>
      <c r="AE75" s="23" t="s">
        <v>507</v>
      </c>
      <c r="AF75" s="282"/>
      <c r="AG75" s="478"/>
      <c r="AH75" s="477"/>
      <c r="AI75" s="477"/>
      <c r="AJ75" s="477"/>
      <c r="AK75" s="283"/>
      <c r="AL75" s="2"/>
      <c r="AM75" s="2"/>
    </row>
    <row r="76" spans="1:39" ht="17.25" customHeight="1">
      <c r="A76" s="473"/>
      <c r="B76" s="64" t="s">
        <v>288</v>
      </c>
      <c r="C76" s="337"/>
      <c r="D76" s="97"/>
      <c r="E76" s="69"/>
      <c r="F76" s="475"/>
      <c r="G76" s="64" t="s">
        <v>288</v>
      </c>
      <c r="H76" s="65"/>
      <c r="I76" s="172"/>
      <c r="J76" s="70">
        <v>1.2</v>
      </c>
      <c r="K76" s="475"/>
      <c r="L76" s="101" t="s">
        <v>68</v>
      </c>
      <c r="M76" s="65" t="s">
        <v>39</v>
      </c>
      <c r="N76" s="172">
        <v>17</v>
      </c>
      <c r="O76" s="55"/>
      <c r="P76" s="475"/>
      <c r="Q76" s="101" t="s">
        <v>486</v>
      </c>
      <c r="R76" s="289" t="s">
        <v>99</v>
      </c>
      <c r="S76" s="172">
        <v>0.5</v>
      </c>
      <c r="T76" s="55"/>
      <c r="U76" s="475"/>
      <c r="V76" s="64" t="s">
        <v>595</v>
      </c>
      <c r="W76" s="65" t="s">
        <v>295</v>
      </c>
      <c r="X76" s="97">
        <v>6.5</v>
      </c>
      <c r="Y76" s="56"/>
      <c r="AA76" s="156" t="s">
        <v>231</v>
      </c>
      <c r="AB76" s="11" t="s">
        <v>596</v>
      </c>
      <c r="AC76" s="9" t="s">
        <v>512</v>
      </c>
      <c r="AD76" s="156" t="s">
        <v>513</v>
      </c>
      <c r="AE76" s="12" t="s">
        <v>597</v>
      </c>
      <c r="AF76" s="174"/>
      <c r="AG76" s="478">
        <v>4.6</v>
      </c>
      <c r="AH76" s="477">
        <v>2</v>
      </c>
      <c r="AI76" s="480">
        <v>2.4</v>
      </c>
      <c r="AJ76" s="477">
        <v>2.7</v>
      </c>
      <c r="AK76" s="175"/>
      <c r="AL76" s="3">
        <v>669.5</v>
      </c>
      <c r="AM76" s="3">
        <v>669.5</v>
      </c>
    </row>
    <row r="77" spans="1:39" ht="17.25" customHeight="1">
      <c r="A77" s="473"/>
      <c r="B77" s="113" t="s">
        <v>352</v>
      </c>
      <c r="C77" s="341" t="s">
        <v>338</v>
      </c>
      <c r="D77" s="178">
        <v>5.5</v>
      </c>
      <c r="E77" s="69"/>
      <c r="F77" s="475"/>
      <c r="G77" s="113"/>
      <c r="H77" s="177"/>
      <c r="I77" s="178"/>
      <c r="J77" s="70"/>
      <c r="K77" s="475"/>
      <c r="L77" s="179" t="s">
        <v>598</v>
      </c>
      <c r="M77" s="180" t="s">
        <v>17</v>
      </c>
      <c r="N77" s="181">
        <v>5</v>
      </c>
      <c r="O77" s="55"/>
      <c r="P77" s="475"/>
      <c r="Q77" s="101" t="s">
        <v>251</v>
      </c>
      <c r="R77" s="300" t="s">
        <v>252</v>
      </c>
      <c r="S77" s="181">
        <v>0.5</v>
      </c>
      <c r="T77" s="55"/>
      <c r="U77" s="475"/>
      <c r="V77" s="64" t="s">
        <v>82</v>
      </c>
      <c r="W77" s="65" t="s">
        <v>43</v>
      </c>
      <c r="X77" s="97">
        <v>0.8</v>
      </c>
      <c r="Y77" s="56"/>
      <c r="AA77" s="342" t="s">
        <v>238</v>
      </c>
      <c r="AB77" s="15" t="s">
        <v>599</v>
      </c>
      <c r="AC77" s="23" t="s">
        <v>600</v>
      </c>
      <c r="AD77" s="189" t="s">
        <v>241</v>
      </c>
      <c r="AE77" s="23" t="s">
        <v>601</v>
      </c>
      <c r="AF77" s="282"/>
      <c r="AG77" s="478"/>
      <c r="AH77" s="477"/>
      <c r="AI77" s="472"/>
      <c r="AJ77" s="477"/>
      <c r="AK77" s="283"/>
      <c r="AL77" s="2"/>
      <c r="AM77" s="2"/>
    </row>
    <row r="78" spans="1:39" ht="17.25" customHeight="1">
      <c r="A78" s="473"/>
      <c r="B78" s="72" t="s">
        <v>38</v>
      </c>
      <c r="C78" s="337" t="s">
        <v>39</v>
      </c>
      <c r="D78" s="97">
        <v>3.5</v>
      </c>
      <c r="E78" s="69" t="s">
        <v>244</v>
      </c>
      <c r="F78" s="475"/>
      <c r="G78" s="72" t="s">
        <v>82</v>
      </c>
      <c r="H78" s="73" t="s">
        <v>43</v>
      </c>
      <c r="I78" s="97">
        <v>0.7</v>
      </c>
      <c r="J78" s="70"/>
      <c r="K78" s="475"/>
      <c r="L78" s="179"/>
      <c r="M78" s="180"/>
      <c r="N78" s="181"/>
      <c r="O78" s="55"/>
      <c r="P78" s="475"/>
      <c r="Q78" s="64"/>
      <c r="R78" s="337"/>
      <c r="S78" s="97"/>
      <c r="T78" s="55"/>
      <c r="U78" s="475"/>
      <c r="V78" s="64" t="s">
        <v>228</v>
      </c>
      <c r="W78" s="65" t="s">
        <v>72</v>
      </c>
      <c r="X78" s="97">
        <v>3.5</v>
      </c>
      <c r="Y78" s="56"/>
      <c r="AA78" s="156" t="s">
        <v>245</v>
      </c>
      <c r="AB78" s="11" t="s">
        <v>602</v>
      </c>
      <c r="AC78" s="8" t="s">
        <v>603</v>
      </c>
      <c r="AD78" s="156" t="s">
        <v>604</v>
      </c>
      <c r="AE78" s="8" t="s">
        <v>605</v>
      </c>
      <c r="AF78" s="174" t="s">
        <v>250</v>
      </c>
      <c r="AG78" s="478">
        <v>4.8</v>
      </c>
      <c r="AH78" s="477">
        <v>2</v>
      </c>
      <c r="AI78" s="477">
        <v>1.8</v>
      </c>
      <c r="AJ78" s="477">
        <v>2.8</v>
      </c>
      <c r="AK78" s="175"/>
      <c r="AL78" s="3">
        <v>673</v>
      </c>
      <c r="AM78" s="3">
        <v>673</v>
      </c>
    </row>
    <row r="79" spans="1:39" ht="17.25" customHeight="1">
      <c r="A79" s="473"/>
      <c r="B79" s="188" t="s">
        <v>606</v>
      </c>
      <c r="C79" s="343" t="s">
        <v>57</v>
      </c>
      <c r="D79" s="160">
        <v>3.5</v>
      </c>
      <c r="E79" s="69"/>
      <c r="F79" s="475"/>
      <c r="G79" s="188"/>
      <c r="H79" s="159"/>
      <c r="I79" s="160"/>
      <c r="J79" s="70"/>
      <c r="K79" s="475"/>
      <c r="L79" s="179" t="s">
        <v>607</v>
      </c>
      <c r="M79" s="180" t="s">
        <v>52</v>
      </c>
      <c r="N79" s="181">
        <v>1</v>
      </c>
      <c r="O79" s="55"/>
      <c r="P79" s="475"/>
      <c r="Q79" s="179"/>
      <c r="R79" s="180"/>
      <c r="S79" s="181"/>
      <c r="T79" s="55" t="s">
        <v>244</v>
      </c>
      <c r="U79" s="475"/>
      <c r="V79" s="64"/>
      <c r="W79" s="65"/>
      <c r="X79" s="97"/>
      <c r="Y79" s="56"/>
      <c r="AA79" s="342"/>
      <c r="AB79" s="15" t="s">
        <v>608</v>
      </c>
      <c r="AC79" s="23" t="s">
        <v>609</v>
      </c>
      <c r="AD79" s="189" t="s">
        <v>367</v>
      </c>
      <c r="AE79" s="23" t="s">
        <v>610</v>
      </c>
      <c r="AF79" s="282"/>
      <c r="AG79" s="478"/>
      <c r="AH79" s="477"/>
      <c r="AI79" s="477"/>
      <c r="AJ79" s="477"/>
      <c r="AK79" s="283"/>
      <c r="AL79" s="2"/>
      <c r="AM79" s="2"/>
    </row>
    <row r="80" spans="1:39" ht="17.25" customHeight="1">
      <c r="A80" s="473"/>
      <c r="B80" s="191"/>
      <c r="C80" s="192"/>
      <c r="D80" s="193"/>
      <c r="E80" s="194"/>
      <c r="F80" s="475"/>
      <c r="G80" s="195"/>
      <c r="H80" s="196"/>
      <c r="I80" s="181"/>
      <c r="J80" s="70"/>
      <c r="K80" s="475"/>
      <c r="L80" s="197"/>
      <c r="M80" s="198"/>
      <c r="N80" s="75">
        <v>3</v>
      </c>
      <c r="O80" s="55"/>
      <c r="P80" s="475"/>
      <c r="Q80" s="179"/>
      <c r="R80" s="180"/>
      <c r="S80" s="181"/>
      <c r="T80" s="55"/>
      <c r="U80" s="475"/>
      <c r="V80" s="72"/>
      <c r="W80" s="73"/>
      <c r="X80" s="75"/>
      <c r="Y80" s="56"/>
      <c r="AA80" s="156" t="s">
        <v>231</v>
      </c>
      <c r="AB80" s="10" t="s">
        <v>611</v>
      </c>
      <c r="AC80" s="8" t="s">
        <v>612</v>
      </c>
      <c r="AD80" s="156" t="s">
        <v>613</v>
      </c>
      <c r="AE80" s="12" t="s">
        <v>614</v>
      </c>
      <c r="AF80" s="174" t="s">
        <v>107</v>
      </c>
      <c r="AG80" s="485">
        <v>4.6</v>
      </c>
      <c r="AH80" s="472">
        <v>2</v>
      </c>
      <c r="AI80" s="472">
        <v>2.3</v>
      </c>
      <c r="AJ80" s="472">
        <v>2.9</v>
      </c>
      <c r="AK80" s="175">
        <v>1</v>
      </c>
      <c r="AL80" s="3">
        <v>736</v>
      </c>
      <c r="AM80" s="3">
        <v>736</v>
      </c>
    </row>
    <row r="81" spans="1:39" ht="17.25" customHeight="1">
      <c r="A81" s="473"/>
      <c r="B81" s="201"/>
      <c r="C81" s="202"/>
      <c r="D81" s="203"/>
      <c r="E81" s="125"/>
      <c r="F81" s="475"/>
      <c r="G81" s="195"/>
      <c r="H81" s="198"/>
      <c r="I81" s="75"/>
      <c r="J81" s="125"/>
      <c r="K81" s="475"/>
      <c r="L81" s="201"/>
      <c r="M81" s="202"/>
      <c r="N81" s="203"/>
      <c r="O81" s="55"/>
      <c r="P81" s="475"/>
      <c r="Q81" s="195"/>
      <c r="R81" s="198"/>
      <c r="S81" s="75"/>
      <c r="T81" s="55"/>
      <c r="U81" s="475"/>
      <c r="V81" s="195"/>
      <c r="W81" s="198"/>
      <c r="X81" s="195"/>
      <c r="Y81" s="56"/>
      <c r="AA81" s="182" t="s">
        <v>238</v>
      </c>
      <c r="AB81" s="21" t="s">
        <v>615</v>
      </c>
      <c r="AC81" s="21" t="s">
        <v>616</v>
      </c>
      <c r="AD81" s="189" t="s">
        <v>28</v>
      </c>
      <c r="AE81" s="21" t="s">
        <v>617</v>
      </c>
      <c r="AF81" s="279"/>
      <c r="AG81" s="478"/>
      <c r="AH81" s="477"/>
      <c r="AI81" s="477"/>
      <c r="AJ81" s="477"/>
      <c r="AK81" s="281"/>
      <c r="AL81" s="2"/>
      <c r="AM81" s="2"/>
    </row>
    <row r="82" spans="1:39" ht="17.25" customHeight="1">
      <c r="A82" s="473"/>
      <c r="B82" s="206"/>
      <c r="C82" s="198"/>
      <c r="D82" s="75"/>
      <c r="E82" s="125"/>
      <c r="F82" s="475"/>
      <c r="G82" s="206"/>
      <c r="H82" s="198"/>
      <c r="I82" s="75"/>
      <c r="J82" s="55"/>
      <c r="K82" s="475"/>
      <c r="L82" s="206"/>
      <c r="M82" s="198"/>
      <c r="N82" s="75"/>
      <c r="O82" s="55"/>
      <c r="P82" s="475"/>
      <c r="Q82" s="206"/>
      <c r="R82" s="198"/>
      <c r="S82" s="75"/>
      <c r="T82" s="55"/>
      <c r="U82" s="475"/>
      <c r="V82" s="75"/>
      <c r="W82" s="198"/>
      <c r="X82" s="75"/>
      <c r="Y82" s="56"/>
      <c r="AA82" s="207" t="s">
        <v>618</v>
      </c>
      <c r="AB82" s="30" t="s">
        <v>619</v>
      </c>
      <c r="AC82" s="30" t="s">
        <v>620</v>
      </c>
      <c r="AD82" s="207" t="s">
        <v>621</v>
      </c>
      <c r="AE82" s="30" t="s">
        <v>622</v>
      </c>
      <c r="AF82" s="174"/>
      <c r="AG82" s="478">
        <v>4.8</v>
      </c>
      <c r="AH82" s="477">
        <v>2</v>
      </c>
      <c r="AI82" s="477">
        <v>2.2</v>
      </c>
      <c r="AJ82" s="477">
        <v>2.8</v>
      </c>
      <c r="AK82" s="175"/>
      <c r="AL82" s="3">
        <v>683</v>
      </c>
      <c r="AM82" s="3">
        <v>683</v>
      </c>
    </row>
    <row r="83" spans="1:39" ht="17.25" customHeight="1" thickBot="1">
      <c r="A83" s="474"/>
      <c r="B83" s="208" t="s">
        <v>59</v>
      </c>
      <c r="C83" s="209"/>
      <c r="D83" s="210">
        <f>SUM(D75:D82)</f>
        <v>38.5</v>
      </c>
      <c r="E83" s="211">
        <f>SUM(E75:E82)</f>
        <v>0</v>
      </c>
      <c r="F83" s="476"/>
      <c r="G83" s="208" t="s">
        <v>59</v>
      </c>
      <c r="H83" s="209"/>
      <c r="I83" s="210">
        <f>SUM(I75:I82)</f>
        <v>4.2</v>
      </c>
      <c r="J83" s="210">
        <f>SUM(J75:J82)</f>
        <v>1.2</v>
      </c>
      <c r="K83" s="476"/>
      <c r="L83" s="208" t="s">
        <v>59</v>
      </c>
      <c r="M83" s="209"/>
      <c r="N83" s="210">
        <f>SUM(N75:N82)</f>
        <v>40.5</v>
      </c>
      <c r="O83" s="210">
        <f>SUM(O75:O82)</f>
        <v>0</v>
      </c>
      <c r="P83" s="476"/>
      <c r="Q83" s="208" t="s">
        <v>59</v>
      </c>
      <c r="R83" s="209"/>
      <c r="S83" s="210">
        <f>SUM(S75:S82)</f>
        <v>32</v>
      </c>
      <c r="T83" s="210">
        <f>SUM(T75:T82)</f>
        <v>0</v>
      </c>
      <c r="U83" s="476"/>
      <c r="V83" s="208" t="s">
        <v>59</v>
      </c>
      <c r="W83" s="209"/>
      <c r="X83" s="210">
        <f>SUM(X75:X83)</f>
        <v>0</v>
      </c>
      <c r="Y83" s="212">
        <f>SUM(Y75:Y82)</f>
        <v>0</v>
      </c>
      <c r="AA83" s="213" t="s">
        <v>623</v>
      </c>
      <c r="AB83" s="32" t="s">
        <v>624</v>
      </c>
      <c r="AC83" s="32" t="s">
        <v>625</v>
      </c>
      <c r="AD83" s="213" t="s">
        <v>626</v>
      </c>
      <c r="AE83" s="32" t="s">
        <v>627</v>
      </c>
      <c r="AF83" s="279"/>
      <c r="AG83" s="479"/>
      <c r="AH83" s="482"/>
      <c r="AI83" s="482"/>
      <c r="AJ83" s="482"/>
      <c r="AK83" s="281"/>
      <c r="AL83" s="5"/>
      <c r="AM83" s="5"/>
    </row>
    <row r="84" spans="1:25" ht="18.75" customHeight="1" thickBot="1">
      <c r="A84" s="216"/>
      <c r="B84" s="217" t="s">
        <v>107</v>
      </c>
      <c r="C84" s="218"/>
      <c r="D84" s="217"/>
      <c r="E84" s="219"/>
      <c r="F84" s="220"/>
      <c r="G84" s="217"/>
      <c r="H84" s="218"/>
      <c r="I84" s="217"/>
      <c r="J84" s="221"/>
      <c r="K84" s="222"/>
      <c r="L84" s="217"/>
      <c r="M84" s="218"/>
      <c r="N84" s="217"/>
      <c r="O84" s="223"/>
      <c r="P84" s="222"/>
      <c r="Q84" s="217" t="s">
        <v>107</v>
      </c>
      <c r="R84" s="218"/>
      <c r="S84" s="217"/>
      <c r="T84" s="219"/>
      <c r="U84" s="217"/>
      <c r="V84" s="217"/>
      <c r="W84" s="218"/>
      <c r="X84" s="217"/>
      <c r="Y84" s="224"/>
    </row>
    <row r="85" spans="1:25" ht="16.5" customHeight="1" outlineLevel="1">
      <c r="A85" s="465" t="s">
        <v>278</v>
      </c>
      <c r="B85" s="226" t="s">
        <v>279</v>
      </c>
      <c r="C85" s="227"/>
      <c r="D85" s="226"/>
      <c r="E85" s="228">
        <f>$AG$28</f>
        <v>4.6</v>
      </c>
      <c r="F85" s="468" t="s">
        <v>278</v>
      </c>
      <c r="G85" s="226" t="s">
        <v>279</v>
      </c>
      <c r="H85" s="227"/>
      <c r="I85" s="226"/>
      <c r="J85" s="228">
        <f>$AG$30</f>
        <v>4.6</v>
      </c>
      <c r="K85" s="468" t="s">
        <v>278</v>
      </c>
      <c r="L85" s="226" t="s">
        <v>279</v>
      </c>
      <c r="M85" s="227"/>
      <c r="N85" s="226"/>
      <c r="O85" s="228">
        <f>$AG$32</f>
        <v>4.8</v>
      </c>
      <c r="P85" s="468" t="s">
        <v>628</v>
      </c>
      <c r="Q85" s="226" t="s">
        <v>629</v>
      </c>
      <c r="R85" s="227"/>
      <c r="S85" s="226"/>
      <c r="T85" s="228">
        <f>$AG$34</f>
        <v>4.6</v>
      </c>
      <c r="U85" s="468" t="s">
        <v>278</v>
      </c>
      <c r="V85" s="226" t="s">
        <v>279</v>
      </c>
      <c r="W85" s="227"/>
      <c r="X85" s="226"/>
      <c r="Y85" s="228">
        <f>$AG$36</f>
        <v>5</v>
      </c>
    </row>
    <row r="86" spans="1:25" ht="16.5" customHeight="1" outlineLevel="1">
      <c r="A86" s="466"/>
      <c r="B86" s="231" t="s">
        <v>198</v>
      </c>
      <c r="C86" s="232"/>
      <c r="D86" s="231"/>
      <c r="E86" s="228">
        <f>$AH$28</f>
        <v>2.2</v>
      </c>
      <c r="F86" s="469"/>
      <c r="G86" s="231" t="s">
        <v>198</v>
      </c>
      <c r="H86" s="232"/>
      <c r="I86" s="231"/>
      <c r="J86" s="228">
        <f>$AH$30</f>
        <v>2</v>
      </c>
      <c r="K86" s="469"/>
      <c r="L86" s="231" t="s">
        <v>198</v>
      </c>
      <c r="M86" s="232"/>
      <c r="N86" s="231"/>
      <c r="O86" s="228">
        <f>$AH$32</f>
        <v>2</v>
      </c>
      <c r="P86" s="469"/>
      <c r="Q86" s="231" t="s">
        <v>198</v>
      </c>
      <c r="R86" s="232"/>
      <c r="S86" s="231"/>
      <c r="T86" s="228">
        <f>$AH$34</f>
        <v>2</v>
      </c>
      <c r="U86" s="469"/>
      <c r="V86" s="231" t="s">
        <v>198</v>
      </c>
      <c r="W86" s="232"/>
      <c r="X86" s="231"/>
      <c r="Y86" s="228">
        <f>$AH$36</f>
        <v>2</v>
      </c>
    </row>
    <row r="87" spans="1:25" ht="16.5" customHeight="1" outlineLevel="1">
      <c r="A87" s="466"/>
      <c r="B87" s="231" t="s">
        <v>199</v>
      </c>
      <c r="C87" s="232"/>
      <c r="D87" s="231"/>
      <c r="E87" s="228">
        <f>$AI$28</f>
        <v>2</v>
      </c>
      <c r="F87" s="469"/>
      <c r="G87" s="231" t="s">
        <v>199</v>
      </c>
      <c r="H87" s="232"/>
      <c r="I87" s="231"/>
      <c r="J87" s="228">
        <f>$AI$30</f>
        <v>2.5</v>
      </c>
      <c r="K87" s="469"/>
      <c r="L87" s="231" t="s">
        <v>199</v>
      </c>
      <c r="M87" s="232"/>
      <c r="N87" s="231"/>
      <c r="O87" s="228">
        <f>$AI$32</f>
        <v>1.8</v>
      </c>
      <c r="P87" s="469"/>
      <c r="Q87" s="231" t="s">
        <v>199</v>
      </c>
      <c r="R87" s="232"/>
      <c r="S87" s="231"/>
      <c r="T87" s="228">
        <f>$AI$34</f>
        <v>2.3</v>
      </c>
      <c r="U87" s="469"/>
      <c r="V87" s="231" t="s">
        <v>199</v>
      </c>
      <c r="W87" s="232"/>
      <c r="X87" s="231"/>
      <c r="Y87" s="228">
        <f>$AI$36</f>
        <v>2.2</v>
      </c>
    </row>
    <row r="88" spans="1:25" ht="16.5" customHeight="1" outlineLevel="1">
      <c r="A88" s="466"/>
      <c r="B88" s="231" t="s">
        <v>200</v>
      </c>
      <c r="C88" s="232"/>
      <c r="D88" s="231"/>
      <c r="E88" s="228">
        <f>$AJ$28</f>
        <v>2.7</v>
      </c>
      <c r="F88" s="469"/>
      <c r="G88" s="231" t="s">
        <v>200</v>
      </c>
      <c r="H88" s="232"/>
      <c r="I88" s="231"/>
      <c r="J88" s="228">
        <f>$AJ$30</f>
        <v>2.7</v>
      </c>
      <c r="K88" s="469"/>
      <c r="L88" s="231" t="s">
        <v>200</v>
      </c>
      <c r="M88" s="232"/>
      <c r="N88" s="231"/>
      <c r="O88" s="228">
        <f>$AJ$32</f>
        <v>2.8</v>
      </c>
      <c r="P88" s="469"/>
      <c r="Q88" s="231" t="s">
        <v>200</v>
      </c>
      <c r="R88" s="232"/>
      <c r="S88" s="231"/>
      <c r="T88" s="228">
        <f>$AJ$34</f>
        <v>2.9</v>
      </c>
      <c r="U88" s="469"/>
      <c r="V88" s="231" t="s">
        <v>200</v>
      </c>
      <c r="W88" s="232"/>
      <c r="X88" s="231"/>
      <c r="Y88" s="228">
        <f>$AJ$36</f>
        <v>2.8</v>
      </c>
    </row>
    <row r="89" spans="1:25" ht="16.5" customHeight="1" outlineLevel="1">
      <c r="A89" s="466"/>
      <c r="B89" s="231" t="s">
        <v>202</v>
      </c>
      <c r="C89" s="232"/>
      <c r="D89" s="231"/>
      <c r="E89" s="228">
        <f>$AK$28</f>
        <v>1</v>
      </c>
      <c r="F89" s="469"/>
      <c r="G89" s="231" t="s">
        <v>202</v>
      </c>
      <c r="H89" s="232"/>
      <c r="I89" s="231"/>
      <c r="J89" s="228">
        <f>$AK$30</f>
        <v>0</v>
      </c>
      <c r="K89" s="469"/>
      <c r="L89" s="231" t="s">
        <v>202</v>
      </c>
      <c r="M89" s="232"/>
      <c r="N89" s="231"/>
      <c r="O89" s="228">
        <f>$AK$32</f>
        <v>0</v>
      </c>
      <c r="P89" s="469"/>
      <c r="Q89" s="231" t="s">
        <v>202</v>
      </c>
      <c r="R89" s="232"/>
      <c r="S89" s="231"/>
      <c r="T89" s="228">
        <f>$AK$34</f>
        <v>1</v>
      </c>
      <c r="U89" s="469"/>
      <c r="V89" s="231" t="s">
        <v>203</v>
      </c>
      <c r="W89" s="232"/>
      <c r="X89" s="231"/>
      <c r="Y89" s="228">
        <f>$AK$36</f>
        <v>0</v>
      </c>
    </row>
    <row r="90" spans="1:25" ht="17.25" customHeight="1" outlineLevel="1" thickBot="1">
      <c r="A90" s="467"/>
      <c r="B90" s="238" t="s">
        <v>204</v>
      </c>
      <c r="C90" s="239"/>
      <c r="D90" s="238"/>
      <c r="E90" s="240">
        <f>E85*70+E87*25+E89*60+E86*83+E88*45</f>
        <v>736.1</v>
      </c>
      <c r="F90" s="470"/>
      <c r="G90" s="238" t="s">
        <v>204</v>
      </c>
      <c r="H90" s="239"/>
      <c r="I90" s="238"/>
      <c r="J90" s="240">
        <f>J85*70+J87*25+J89*60+J86*83+J88*45</f>
        <v>672</v>
      </c>
      <c r="K90" s="470"/>
      <c r="L90" s="238" t="s">
        <v>204</v>
      </c>
      <c r="M90" s="239"/>
      <c r="N90" s="238"/>
      <c r="O90" s="240">
        <f>O85*70+O87*25+O89*60+O86*83+O88*45</f>
        <v>673</v>
      </c>
      <c r="P90" s="470"/>
      <c r="Q90" s="238" t="s">
        <v>204</v>
      </c>
      <c r="R90" s="239"/>
      <c r="S90" s="238"/>
      <c r="T90" s="240">
        <f>T85*70+T87*25+T89*60+T86*83+T88*45</f>
        <v>736</v>
      </c>
      <c r="U90" s="470"/>
      <c r="V90" s="238" t="s">
        <v>204</v>
      </c>
      <c r="W90" s="239"/>
      <c r="X90" s="238"/>
      <c r="Y90" s="241">
        <f>Y85*70+Y87*25+Y89*120+Y86*83+Y88*45</f>
        <v>697</v>
      </c>
    </row>
    <row r="91" spans="1:25" ht="16.5">
      <c r="A91" s="244" t="s">
        <v>0</v>
      </c>
      <c r="B91" s="245"/>
      <c r="C91" s="246"/>
      <c r="D91" s="247"/>
      <c r="E91" s="247"/>
      <c r="F91" s="247"/>
      <c r="G91" s="248"/>
      <c r="H91" s="249"/>
      <c r="I91" s="248"/>
      <c r="J91" s="248"/>
      <c r="K91" s="250"/>
      <c r="L91" s="251"/>
      <c r="M91" s="249"/>
      <c r="N91" s="250"/>
      <c r="O91" s="251"/>
      <c r="P91" s="250"/>
      <c r="Q91" s="250"/>
      <c r="R91" s="249"/>
      <c r="S91" s="250"/>
      <c r="T91" s="252"/>
      <c r="U91" s="253"/>
      <c r="V91" s="254"/>
      <c r="W91" s="255"/>
      <c r="X91" s="254"/>
      <c r="Y91" s="256"/>
    </row>
    <row r="92" spans="1:25" ht="16.5">
      <c r="A92" s="257"/>
      <c r="B92" s="258" t="s">
        <v>205</v>
      </c>
      <c r="C92" s="259"/>
      <c r="D92" s="260"/>
      <c r="E92" s="260"/>
      <c r="F92" s="261"/>
      <c r="G92" s="261"/>
      <c r="H92" s="259"/>
      <c r="I92" s="107"/>
      <c r="J92" s="258" t="s">
        <v>206</v>
      </c>
      <c r="K92" s="262"/>
      <c r="L92" s="263"/>
      <c r="M92" s="264"/>
      <c r="N92" s="265"/>
      <c r="O92" s="266"/>
      <c r="P92" s="267"/>
      <c r="Q92" s="268" t="s">
        <v>207</v>
      </c>
      <c r="R92" s="269"/>
      <c r="S92" s="270"/>
      <c r="T92" s="270"/>
      <c r="U92" s="107"/>
      <c r="V92" s="270"/>
      <c r="W92" s="271"/>
      <c r="X92" s="234"/>
      <c r="Y92" s="272"/>
    </row>
  </sheetData>
  <sheetProtection/>
  <mergeCells count="114">
    <mergeCell ref="A1:Y1"/>
    <mergeCell ref="A2:A7"/>
    <mergeCell ref="B2:E2"/>
    <mergeCell ref="F2:F7"/>
    <mergeCell ref="G2:J2"/>
    <mergeCell ref="K2:K7"/>
    <mergeCell ref="L2:O2"/>
    <mergeCell ref="P2:P7"/>
    <mergeCell ref="Q2:T2"/>
    <mergeCell ref="U2:U7"/>
    <mergeCell ref="V2:Y2"/>
    <mergeCell ref="A8:A14"/>
    <mergeCell ref="F8:F14"/>
    <mergeCell ref="K8:K14"/>
    <mergeCell ref="P8:P14"/>
    <mergeCell ref="U8:U14"/>
    <mergeCell ref="V13:Y13"/>
    <mergeCell ref="A15:A22"/>
    <mergeCell ref="F15:F22"/>
    <mergeCell ref="K15:K22"/>
    <mergeCell ref="P15:P22"/>
    <mergeCell ref="U15:U22"/>
    <mergeCell ref="A23:A28"/>
    <mergeCell ref="F23:F28"/>
    <mergeCell ref="K23:K28"/>
    <mergeCell ref="P23:P28"/>
    <mergeCell ref="U23:U28"/>
    <mergeCell ref="AG28:AG29"/>
    <mergeCell ref="AH28:AH29"/>
    <mergeCell ref="AI28:AI29"/>
    <mergeCell ref="AJ28:AJ29"/>
    <mergeCell ref="A29:A37"/>
    <mergeCell ref="F29:F37"/>
    <mergeCell ref="K29:K37"/>
    <mergeCell ref="P29:P37"/>
    <mergeCell ref="U29:U37"/>
    <mergeCell ref="AG30:AG31"/>
    <mergeCell ref="AH30:AH31"/>
    <mergeCell ref="AI30:AI31"/>
    <mergeCell ref="AJ30:AJ31"/>
    <mergeCell ref="AG32:AG33"/>
    <mergeCell ref="AH32:AH33"/>
    <mergeCell ref="AI32:AI33"/>
    <mergeCell ref="AJ32:AJ33"/>
    <mergeCell ref="AG34:AG35"/>
    <mergeCell ref="AH34:AH35"/>
    <mergeCell ref="AI34:AI35"/>
    <mergeCell ref="AJ34:AJ35"/>
    <mergeCell ref="AG36:AG37"/>
    <mergeCell ref="AH36:AH37"/>
    <mergeCell ref="AI36:AI37"/>
    <mergeCell ref="AJ36:AJ37"/>
    <mergeCell ref="A39:A44"/>
    <mergeCell ref="F39:F44"/>
    <mergeCell ref="K39:K44"/>
    <mergeCell ref="P39:P44"/>
    <mergeCell ref="U39:U44"/>
    <mergeCell ref="AA41:AA46"/>
    <mergeCell ref="A47:Y47"/>
    <mergeCell ref="A48:A53"/>
    <mergeCell ref="B48:E48"/>
    <mergeCell ref="F48:F53"/>
    <mergeCell ref="G48:J48"/>
    <mergeCell ref="K48:K53"/>
    <mergeCell ref="L48:O48"/>
    <mergeCell ref="P48:P53"/>
    <mergeCell ref="Q48:T48"/>
    <mergeCell ref="U48:U53"/>
    <mergeCell ref="V48:Y48"/>
    <mergeCell ref="A54:A60"/>
    <mergeCell ref="F54:F60"/>
    <mergeCell ref="K54:K60"/>
    <mergeCell ref="P54:P60"/>
    <mergeCell ref="U54:U60"/>
    <mergeCell ref="A61:A68"/>
    <mergeCell ref="F61:F68"/>
    <mergeCell ref="K61:K68"/>
    <mergeCell ref="P61:P68"/>
    <mergeCell ref="U61:U68"/>
    <mergeCell ref="A69:A74"/>
    <mergeCell ref="F69:F74"/>
    <mergeCell ref="K69:K74"/>
    <mergeCell ref="P69:P74"/>
    <mergeCell ref="U69:U74"/>
    <mergeCell ref="AG74:AG75"/>
    <mergeCell ref="AH74:AH75"/>
    <mergeCell ref="AI74:AI75"/>
    <mergeCell ref="AJ74:AJ75"/>
    <mergeCell ref="A75:A83"/>
    <mergeCell ref="F75:F83"/>
    <mergeCell ref="K75:K83"/>
    <mergeCell ref="P75:P83"/>
    <mergeCell ref="U75:U83"/>
    <mergeCell ref="AG76:AG77"/>
    <mergeCell ref="AH76:AH77"/>
    <mergeCell ref="AI76:AI77"/>
    <mergeCell ref="AJ76:AJ77"/>
    <mergeCell ref="AG78:AG79"/>
    <mergeCell ref="AH78:AH79"/>
    <mergeCell ref="AI78:AI79"/>
    <mergeCell ref="AJ78:AJ79"/>
    <mergeCell ref="AH80:AH81"/>
    <mergeCell ref="AI80:AI81"/>
    <mergeCell ref="AJ80:AJ81"/>
    <mergeCell ref="AG82:AG83"/>
    <mergeCell ref="AH82:AH83"/>
    <mergeCell ref="AI82:AI83"/>
    <mergeCell ref="AJ82:AJ83"/>
    <mergeCell ref="A85:A90"/>
    <mergeCell ref="F85:F90"/>
    <mergeCell ref="K85:K90"/>
    <mergeCell ref="P85:P90"/>
    <mergeCell ref="U85:U90"/>
    <mergeCell ref="AG80:AG81"/>
  </mergeCells>
  <printOptions horizontalCentered="1" verticalCentered="1"/>
  <pageMargins left="0.2362204724409449" right="0.2362204724409449" top="0" bottom="0" header="0.31496062992125984" footer="0.31496062992125984"/>
  <pageSetup fitToHeight="0" horizontalDpi="600" verticalDpi="600" orientation="landscape" paperSize="9" scale="70" r:id="rId1"/>
  <rowBreaks count="1" manualBreakCount="1">
    <brk id="46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M92"/>
  <sheetViews>
    <sheetView view="pageBreakPreview" zoomScale="90" zoomScaleSheetLayoutView="90" zoomScalePageLayoutView="0" workbookViewId="0" topLeftCell="A1">
      <selection activeCell="B5" sqref="B2:O14"/>
    </sheetView>
  </sheetViews>
  <sheetFormatPr defaultColWidth="9.00390625" defaultRowHeight="16.5" outlineLevelRow="1" outlineLevelCol="1"/>
  <cols>
    <col min="1" max="1" width="4.125" style="38" customWidth="1"/>
    <col min="2" max="2" width="19.00390625" style="38" customWidth="1"/>
    <col min="3" max="3" width="4.50390625" style="284" hidden="1" customWidth="1" outlineLevel="1"/>
    <col min="4" max="4" width="3.125" style="38" hidden="1" customWidth="1" outlineLevel="1"/>
    <col min="5" max="5" width="10.375" style="38" customWidth="1" collapsed="1"/>
    <col min="6" max="6" width="4.125" style="38" customWidth="1"/>
    <col min="7" max="7" width="19.00390625" style="38" customWidth="1"/>
    <col min="8" max="8" width="4.50390625" style="284" hidden="1" customWidth="1" outlineLevel="1"/>
    <col min="9" max="9" width="3.125" style="38" hidden="1" customWidth="1" outlineLevel="1"/>
    <col min="10" max="10" width="10.375" style="38" customWidth="1" collapsed="1"/>
    <col min="11" max="11" width="4.125" style="285" customWidth="1"/>
    <col min="12" max="12" width="19.00390625" style="38" customWidth="1"/>
    <col min="13" max="13" width="4.50390625" style="284" hidden="1" customWidth="1" outlineLevel="1"/>
    <col min="14" max="14" width="3.125" style="38" hidden="1" customWidth="1" outlineLevel="1"/>
    <col min="15" max="15" width="10.375" style="38" customWidth="1" collapsed="1"/>
    <col min="16" max="16" width="4.125" style="38" customWidth="1"/>
    <col min="17" max="17" width="19.00390625" style="38" customWidth="1"/>
    <col min="18" max="18" width="4.50390625" style="284" hidden="1" customWidth="1" outlineLevel="1"/>
    <col min="19" max="19" width="3.125" style="38" hidden="1" customWidth="1" outlineLevel="1"/>
    <col min="20" max="20" width="10.375" style="38" customWidth="1" collapsed="1"/>
    <col min="21" max="21" width="4.125" style="38" customWidth="1"/>
    <col min="22" max="22" width="19.00390625" style="38" customWidth="1"/>
    <col min="23" max="23" width="4.50390625" style="284" customWidth="1" outlineLevel="1"/>
    <col min="24" max="24" width="3.125" style="38" customWidth="1" outlineLevel="1"/>
    <col min="25" max="25" width="10.375" style="38" customWidth="1"/>
    <col min="26" max="26" width="9.00390625" style="38" customWidth="1"/>
    <col min="27" max="27" width="12.25390625" style="38" customWidth="1"/>
    <col min="28" max="29" width="17.125" style="38" customWidth="1"/>
    <col min="30" max="30" width="8.625" style="38" customWidth="1"/>
    <col min="31" max="31" width="15.125" style="38" customWidth="1"/>
    <col min="32" max="16384" width="9.00390625" style="38" customWidth="1"/>
  </cols>
  <sheetData>
    <row r="1" spans="1:25" ht="26.25" thickBot="1">
      <c r="A1" s="513" t="s">
        <v>630</v>
      </c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3"/>
      <c r="N1" s="503"/>
      <c r="O1" s="503"/>
      <c r="P1" s="503"/>
      <c r="Q1" s="503"/>
      <c r="R1" s="503"/>
      <c r="S1" s="503"/>
      <c r="T1" s="503"/>
      <c r="U1" s="503"/>
      <c r="V1" s="503"/>
      <c r="W1" s="503"/>
      <c r="X1" s="503"/>
      <c r="Y1" s="514"/>
    </row>
    <row r="2" spans="1:25" ht="16.5" customHeight="1">
      <c r="A2" s="505" t="str">
        <f>$AA28</f>
        <v>薏仁飯</v>
      </c>
      <c r="B2" s="506">
        <v>42359</v>
      </c>
      <c r="C2" s="506"/>
      <c r="D2" s="506"/>
      <c r="E2" s="507"/>
      <c r="F2" s="508" t="str">
        <f>$AA30</f>
        <v>糙米飯</v>
      </c>
      <c r="G2" s="509">
        <f>B2+1</f>
        <v>42360</v>
      </c>
      <c r="H2" s="509"/>
      <c r="I2" s="509"/>
      <c r="J2" s="509"/>
      <c r="K2" s="508" t="str">
        <f>$AA32</f>
        <v>特餐</v>
      </c>
      <c r="L2" s="510">
        <f>G2+1</f>
        <v>42361</v>
      </c>
      <c r="M2" s="510"/>
      <c r="N2" s="510"/>
      <c r="O2" s="510"/>
      <c r="P2" s="508" t="str">
        <f>$AA34</f>
        <v>糙米飯</v>
      </c>
      <c r="Q2" s="511">
        <f>L2+1</f>
        <v>42362</v>
      </c>
      <c r="R2" s="511"/>
      <c r="S2" s="511"/>
      <c r="T2" s="511"/>
      <c r="U2" s="508" t="str">
        <f>$AA36</f>
        <v>五穀糙米飯</v>
      </c>
      <c r="V2" s="494">
        <f>Q2+1</f>
        <v>42363</v>
      </c>
      <c r="W2" s="494"/>
      <c r="X2" s="494"/>
      <c r="Y2" s="495"/>
    </row>
    <row r="3" spans="1:25" ht="16.5">
      <c r="A3" s="489"/>
      <c r="B3" s="39" t="s">
        <v>2</v>
      </c>
      <c r="C3" s="40"/>
      <c r="D3" s="41"/>
      <c r="E3" s="42">
        <v>2100</v>
      </c>
      <c r="F3" s="492"/>
      <c r="G3" s="43" t="s">
        <v>2</v>
      </c>
      <c r="H3" s="40"/>
      <c r="I3" s="41"/>
      <c r="J3" s="44">
        <f>E3</f>
        <v>2100</v>
      </c>
      <c r="K3" s="492"/>
      <c r="L3" s="43" t="s">
        <v>2</v>
      </c>
      <c r="M3" s="40"/>
      <c r="N3" s="41"/>
      <c r="O3" s="44">
        <f>J3</f>
        <v>2100</v>
      </c>
      <c r="P3" s="492"/>
      <c r="Q3" s="43" t="s">
        <v>2</v>
      </c>
      <c r="R3" s="40"/>
      <c r="S3" s="41"/>
      <c r="T3" s="44">
        <f>O3</f>
        <v>2100</v>
      </c>
      <c r="U3" s="492"/>
      <c r="V3" s="43" t="s">
        <v>2</v>
      </c>
      <c r="W3" s="40"/>
      <c r="X3" s="41"/>
      <c r="Y3" s="45">
        <v>2100</v>
      </c>
    </row>
    <row r="4" spans="1:25" ht="16.5">
      <c r="A4" s="489"/>
      <c r="B4" s="43" t="s">
        <v>3</v>
      </c>
      <c r="C4" s="46"/>
      <c r="D4" s="47" t="s">
        <v>4</v>
      </c>
      <c r="E4" s="48" t="s">
        <v>5</v>
      </c>
      <c r="F4" s="492"/>
      <c r="G4" s="43" t="s">
        <v>3</v>
      </c>
      <c r="H4" s="46"/>
      <c r="I4" s="47" t="s">
        <v>4</v>
      </c>
      <c r="J4" s="49" t="s">
        <v>6</v>
      </c>
      <c r="K4" s="492"/>
      <c r="L4" s="43" t="s">
        <v>3</v>
      </c>
      <c r="M4" s="46"/>
      <c r="N4" s="47" t="s">
        <v>4</v>
      </c>
      <c r="O4" s="49" t="s">
        <v>6</v>
      </c>
      <c r="P4" s="492"/>
      <c r="Q4" s="43" t="s">
        <v>3</v>
      </c>
      <c r="R4" s="46"/>
      <c r="S4" s="47" t="s">
        <v>4</v>
      </c>
      <c r="T4" s="49" t="s">
        <v>6</v>
      </c>
      <c r="U4" s="492"/>
      <c r="V4" s="43" t="s">
        <v>3</v>
      </c>
      <c r="W4" s="46"/>
      <c r="X4" s="47" t="s">
        <v>4</v>
      </c>
      <c r="Y4" s="50" t="s">
        <v>6</v>
      </c>
    </row>
    <row r="5" spans="1:25" ht="16.5" customHeight="1">
      <c r="A5" s="489"/>
      <c r="B5" s="51" t="s">
        <v>7</v>
      </c>
      <c r="C5" s="52" t="s">
        <v>8</v>
      </c>
      <c r="D5" s="53">
        <v>57.5</v>
      </c>
      <c r="E5" s="54">
        <v>120</v>
      </c>
      <c r="F5" s="492"/>
      <c r="G5" s="51" t="s">
        <v>7</v>
      </c>
      <c r="H5" s="52" t="s">
        <v>8</v>
      </c>
      <c r="I5" s="53">
        <v>50</v>
      </c>
      <c r="J5" s="55">
        <v>100</v>
      </c>
      <c r="K5" s="492"/>
      <c r="L5" s="51" t="s">
        <v>631</v>
      </c>
      <c r="M5" s="52" t="s">
        <v>632</v>
      </c>
      <c r="N5" s="53">
        <v>57.2</v>
      </c>
      <c r="O5" s="293">
        <f>N5*$O$3/500</f>
        <v>240.24</v>
      </c>
      <c r="P5" s="492"/>
      <c r="Q5" s="51" t="s">
        <v>7</v>
      </c>
      <c r="R5" s="52" t="s">
        <v>8</v>
      </c>
      <c r="S5" s="53">
        <v>47.5</v>
      </c>
      <c r="T5" s="55">
        <v>100</v>
      </c>
      <c r="U5" s="492"/>
      <c r="V5" s="51" t="s">
        <v>7</v>
      </c>
      <c r="W5" s="52" t="s">
        <v>8</v>
      </c>
      <c r="X5" s="53">
        <v>40</v>
      </c>
      <c r="Y5" s="56">
        <f aca="true" t="shared" si="0" ref="Y5:Y20">X5*$Y$3/1000</f>
        <v>84</v>
      </c>
    </row>
    <row r="6" spans="1:25" ht="16.5">
      <c r="A6" s="489"/>
      <c r="B6" s="57" t="s">
        <v>633</v>
      </c>
      <c r="C6" s="52" t="s">
        <v>52</v>
      </c>
      <c r="D6" s="53">
        <v>4.8</v>
      </c>
      <c r="E6" s="54">
        <f>D6*$E$3/1000</f>
        <v>10.08</v>
      </c>
      <c r="F6" s="492"/>
      <c r="G6" s="57" t="s">
        <v>13</v>
      </c>
      <c r="H6" s="52" t="s">
        <v>8</v>
      </c>
      <c r="I6" s="53">
        <v>14</v>
      </c>
      <c r="J6" s="55">
        <v>30</v>
      </c>
      <c r="K6" s="492"/>
      <c r="L6" s="64" t="s">
        <v>66</v>
      </c>
      <c r="M6" s="65" t="s">
        <v>67</v>
      </c>
      <c r="N6" s="66">
        <v>28.5</v>
      </c>
      <c r="O6" s="55">
        <f>N6*$O$3/1000</f>
        <v>59.85</v>
      </c>
      <c r="P6" s="492"/>
      <c r="Q6" s="57" t="s">
        <v>13</v>
      </c>
      <c r="R6" s="52" t="s">
        <v>8</v>
      </c>
      <c r="S6" s="53">
        <v>14</v>
      </c>
      <c r="T6" s="55">
        <v>30</v>
      </c>
      <c r="U6" s="492"/>
      <c r="V6" s="57" t="s">
        <v>13</v>
      </c>
      <c r="W6" s="52" t="s">
        <v>8</v>
      </c>
      <c r="X6" s="53">
        <v>17</v>
      </c>
      <c r="Y6" s="56">
        <f t="shared" si="0"/>
        <v>35.7</v>
      </c>
    </row>
    <row r="7" spans="1:25" ht="16.5">
      <c r="A7" s="490"/>
      <c r="B7" s="59"/>
      <c r="C7" s="46"/>
      <c r="D7" s="43"/>
      <c r="E7" s="60"/>
      <c r="F7" s="493"/>
      <c r="G7" s="61"/>
      <c r="H7" s="62"/>
      <c r="I7" s="47"/>
      <c r="J7" s="63"/>
      <c r="K7" s="493"/>
      <c r="L7" s="64" t="s">
        <v>634</v>
      </c>
      <c r="M7" s="65" t="s">
        <v>635</v>
      </c>
      <c r="N7" s="66">
        <v>10</v>
      </c>
      <c r="O7" s="55">
        <f>N7*$O$3/1000</f>
        <v>21</v>
      </c>
      <c r="P7" s="493"/>
      <c r="Q7" s="51"/>
      <c r="R7" s="52"/>
      <c r="S7" s="47"/>
      <c r="T7" s="63"/>
      <c r="U7" s="493"/>
      <c r="V7" s="51" t="s">
        <v>636</v>
      </c>
      <c r="W7" s="52" t="s">
        <v>19</v>
      </c>
      <c r="X7" s="53">
        <v>4.5</v>
      </c>
      <c r="Y7" s="56">
        <f t="shared" si="0"/>
        <v>9.45</v>
      </c>
    </row>
    <row r="8" spans="1:25" ht="17.25" customHeight="1">
      <c r="A8" s="496" t="str">
        <f>$AB28</f>
        <v>椰香咖哩雞</v>
      </c>
      <c r="B8" s="344" t="s">
        <v>20</v>
      </c>
      <c r="C8" s="345" t="s">
        <v>21</v>
      </c>
      <c r="D8" s="288">
        <v>60</v>
      </c>
      <c r="E8" s="54">
        <f>D8*$E$3/1000</f>
        <v>126</v>
      </c>
      <c r="F8" s="499" t="str">
        <f>$AB30</f>
        <v>回鍋肉</v>
      </c>
      <c r="G8" s="67" t="s">
        <v>284</v>
      </c>
      <c r="H8" s="68" t="s">
        <v>23</v>
      </c>
      <c r="I8" s="66">
        <v>40</v>
      </c>
      <c r="J8" s="70">
        <f aca="true" t="shared" si="1" ref="J8:J13">I8*$J$3/1000</f>
        <v>84</v>
      </c>
      <c r="K8" s="499" t="str">
        <f>$AB32</f>
        <v>義大利肉醬麵</v>
      </c>
      <c r="L8" s="64" t="s">
        <v>297</v>
      </c>
      <c r="M8" s="65" t="s">
        <v>17</v>
      </c>
      <c r="N8" s="66">
        <v>14.5</v>
      </c>
      <c r="O8" s="55">
        <f>N8*$O$3/1000</f>
        <v>30.45</v>
      </c>
      <c r="P8" s="499" t="str">
        <f>$AB34</f>
        <v>翠綠魚丁</v>
      </c>
      <c r="Q8" s="67" t="s">
        <v>286</v>
      </c>
      <c r="R8" s="68" t="s">
        <v>287</v>
      </c>
      <c r="S8" s="66">
        <v>81</v>
      </c>
      <c r="T8" s="55">
        <f>S8*$T$3/1000</f>
        <v>170.1</v>
      </c>
      <c r="U8" s="499" t="str">
        <f>$AB36</f>
        <v>青蔬燴凍豆腐</v>
      </c>
      <c r="V8" s="72" t="s">
        <v>637</v>
      </c>
      <c r="W8" s="73" t="s">
        <v>213</v>
      </c>
      <c r="X8" s="74">
        <v>45</v>
      </c>
      <c r="Y8" s="56">
        <f t="shared" si="0"/>
        <v>94.5</v>
      </c>
    </row>
    <row r="9" spans="1:25" ht="17.25" customHeight="1">
      <c r="A9" s="497"/>
      <c r="B9" s="67" t="s">
        <v>40</v>
      </c>
      <c r="C9" s="287" t="s">
        <v>41</v>
      </c>
      <c r="D9" s="66">
        <v>5</v>
      </c>
      <c r="E9" s="54">
        <f>D9*$E$3/1000</f>
        <v>10.5</v>
      </c>
      <c r="F9" s="500"/>
      <c r="G9" s="67" t="s">
        <v>28</v>
      </c>
      <c r="H9" s="68" t="s">
        <v>17</v>
      </c>
      <c r="I9" s="66">
        <v>47.5</v>
      </c>
      <c r="J9" s="70">
        <f t="shared" si="1"/>
        <v>99.75</v>
      </c>
      <c r="K9" s="500"/>
      <c r="L9" s="64" t="s">
        <v>40</v>
      </c>
      <c r="M9" s="65" t="s">
        <v>17</v>
      </c>
      <c r="N9" s="66">
        <v>7</v>
      </c>
      <c r="O9" s="55">
        <f>N9*$O$3/1000</f>
        <v>14.7</v>
      </c>
      <c r="P9" s="500"/>
      <c r="Q9" s="77" t="s">
        <v>638</v>
      </c>
      <c r="R9" s="68" t="s">
        <v>17</v>
      </c>
      <c r="S9" s="66">
        <v>24</v>
      </c>
      <c r="T9" s="55">
        <f>S9*$T$3/1000</f>
        <v>50.4</v>
      </c>
      <c r="U9" s="500"/>
      <c r="V9" s="72" t="s">
        <v>639</v>
      </c>
      <c r="W9" s="73" t="s">
        <v>74</v>
      </c>
      <c r="X9" s="75">
        <v>26</v>
      </c>
      <c r="Y9" s="56">
        <f t="shared" si="0"/>
        <v>54.6</v>
      </c>
    </row>
    <row r="10" spans="1:25" ht="17.25" customHeight="1">
      <c r="A10" s="497"/>
      <c r="B10" s="77" t="s">
        <v>68</v>
      </c>
      <c r="C10" s="337" t="s">
        <v>39</v>
      </c>
      <c r="D10" s="66">
        <v>40</v>
      </c>
      <c r="E10" s="54">
        <f>D10*$E$3/1000</f>
        <v>84</v>
      </c>
      <c r="F10" s="500"/>
      <c r="G10" s="77" t="s">
        <v>640</v>
      </c>
      <c r="H10" s="68" t="s">
        <v>88</v>
      </c>
      <c r="I10" s="66">
        <v>5.5</v>
      </c>
      <c r="J10" s="70">
        <f t="shared" si="1"/>
        <v>11.55</v>
      </c>
      <c r="K10" s="500"/>
      <c r="L10" s="64" t="s">
        <v>641</v>
      </c>
      <c r="M10" s="346" t="s">
        <v>49</v>
      </c>
      <c r="N10" s="66">
        <v>4</v>
      </c>
      <c r="O10" s="347">
        <v>1</v>
      </c>
      <c r="P10" s="500"/>
      <c r="Q10" s="77" t="s">
        <v>80</v>
      </c>
      <c r="R10" s="68" t="s">
        <v>17</v>
      </c>
      <c r="S10" s="66">
        <v>5</v>
      </c>
      <c r="T10" s="55">
        <f>S10*$T$3/1000</f>
        <v>10.5</v>
      </c>
      <c r="U10" s="500"/>
      <c r="V10" s="72" t="s">
        <v>642</v>
      </c>
      <c r="W10" s="73" t="s">
        <v>74</v>
      </c>
      <c r="X10" s="74">
        <v>26</v>
      </c>
      <c r="Y10" s="56">
        <f t="shared" si="0"/>
        <v>54.6</v>
      </c>
    </row>
    <row r="11" spans="1:25" ht="17.25" customHeight="1">
      <c r="A11" s="497"/>
      <c r="B11" s="77" t="s">
        <v>643</v>
      </c>
      <c r="C11" s="287" t="s">
        <v>45</v>
      </c>
      <c r="D11" s="66">
        <v>1</v>
      </c>
      <c r="E11" s="348">
        <v>3</v>
      </c>
      <c r="F11" s="500"/>
      <c r="G11" s="77" t="s">
        <v>644</v>
      </c>
      <c r="H11" s="68" t="s">
        <v>12</v>
      </c>
      <c r="I11" s="66">
        <v>0.5</v>
      </c>
      <c r="J11" s="80">
        <f t="shared" si="1"/>
        <v>1.05</v>
      </c>
      <c r="K11" s="500"/>
      <c r="L11" s="64" t="s">
        <v>607</v>
      </c>
      <c r="M11" s="346" t="s">
        <v>49</v>
      </c>
      <c r="N11" s="66">
        <v>5</v>
      </c>
      <c r="O11" s="347" t="s">
        <v>86</v>
      </c>
      <c r="P11" s="500"/>
      <c r="Q11" s="78" t="s">
        <v>645</v>
      </c>
      <c r="R11" s="81" t="s">
        <v>17</v>
      </c>
      <c r="S11" s="79">
        <v>1</v>
      </c>
      <c r="T11" s="55">
        <f>S11*$T$3/1000</f>
        <v>2.1</v>
      </c>
      <c r="U11" s="500"/>
      <c r="V11" s="72" t="s">
        <v>55</v>
      </c>
      <c r="W11" s="73" t="s">
        <v>43</v>
      </c>
      <c r="X11" s="74">
        <v>1</v>
      </c>
      <c r="Y11" s="56">
        <f t="shared" si="0"/>
        <v>2.1</v>
      </c>
    </row>
    <row r="12" spans="1:25" ht="17.25" customHeight="1">
      <c r="A12" s="497"/>
      <c r="B12" s="78" t="s">
        <v>646</v>
      </c>
      <c r="C12" s="346" t="s">
        <v>49</v>
      </c>
      <c r="D12" s="86">
        <v>4</v>
      </c>
      <c r="E12" s="347">
        <v>10</v>
      </c>
      <c r="F12" s="500"/>
      <c r="G12" s="84" t="s">
        <v>50</v>
      </c>
      <c r="H12" s="85" t="s">
        <v>17</v>
      </c>
      <c r="I12" s="86">
        <v>1</v>
      </c>
      <c r="J12" s="70">
        <f t="shared" si="1"/>
        <v>2.1</v>
      </c>
      <c r="K12" s="500"/>
      <c r="L12" s="72" t="s">
        <v>647</v>
      </c>
      <c r="M12" s="73" t="s">
        <v>34</v>
      </c>
      <c r="N12" s="112">
        <v>11</v>
      </c>
      <c r="O12" s="55" t="s">
        <v>648</v>
      </c>
      <c r="P12" s="500"/>
      <c r="Q12" s="78" t="s">
        <v>40</v>
      </c>
      <c r="R12" s="81" t="s">
        <v>17</v>
      </c>
      <c r="S12" s="79">
        <v>5</v>
      </c>
      <c r="T12" s="55">
        <f>S12*$T$3/1000</f>
        <v>10.5</v>
      </c>
      <c r="U12" s="500"/>
      <c r="V12" s="72"/>
      <c r="W12" s="73"/>
      <c r="X12" s="74"/>
      <c r="Y12" s="56">
        <f t="shared" si="0"/>
        <v>0</v>
      </c>
    </row>
    <row r="13" spans="1:25" ht="17.25" customHeight="1">
      <c r="A13" s="497"/>
      <c r="B13" s="67" t="s">
        <v>649</v>
      </c>
      <c r="C13" s="81" t="s">
        <v>295</v>
      </c>
      <c r="D13" s="79">
        <v>4</v>
      </c>
      <c r="E13" s="69">
        <f>D13*$E$3/1000</f>
        <v>8.4</v>
      </c>
      <c r="F13" s="500"/>
      <c r="G13" s="78"/>
      <c r="H13" s="81"/>
      <c r="I13" s="79"/>
      <c r="J13" s="70">
        <f t="shared" si="1"/>
        <v>0</v>
      </c>
      <c r="K13" s="500"/>
      <c r="L13" s="64" t="s">
        <v>650</v>
      </c>
      <c r="M13" s="346" t="s">
        <v>45</v>
      </c>
      <c r="N13" s="66"/>
      <c r="O13" s="347" t="s">
        <v>86</v>
      </c>
      <c r="P13" s="500"/>
      <c r="Q13" s="67"/>
      <c r="R13" s="68"/>
      <c r="S13" s="74"/>
      <c r="T13" s="55"/>
      <c r="U13" s="500"/>
      <c r="V13" s="64"/>
      <c r="W13" s="65"/>
      <c r="X13" s="66"/>
      <c r="Y13" s="165"/>
    </row>
    <row r="14" spans="1:25" ht="17.25" customHeight="1">
      <c r="A14" s="498"/>
      <c r="B14" s="89" t="s">
        <v>59</v>
      </c>
      <c r="C14" s="90"/>
      <c r="D14" s="91">
        <f>SUM(D8:D13)</f>
        <v>114</v>
      </c>
      <c r="E14" s="92">
        <f>SUM(E8:E13)</f>
        <v>241.9</v>
      </c>
      <c r="F14" s="501"/>
      <c r="G14" s="89" t="s">
        <v>59</v>
      </c>
      <c r="H14" s="90"/>
      <c r="I14" s="93">
        <f>SUM(I8:I13)</f>
        <v>94.5</v>
      </c>
      <c r="J14" s="93">
        <f>SUM(J8:J13)</f>
        <v>198.45000000000002</v>
      </c>
      <c r="K14" s="501"/>
      <c r="L14" s="89" t="s">
        <v>59</v>
      </c>
      <c r="M14" s="94"/>
      <c r="N14" s="95">
        <f>SUM(N5:N13)</f>
        <v>137.2</v>
      </c>
      <c r="O14" s="95">
        <f>SUM(O5:O13)</f>
        <v>367.24</v>
      </c>
      <c r="P14" s="501"/>
      <c r="Q14" s="89" t="s">
        <v>59</v>
      </c>
      <c r="R14" s="94"/>
      <c r="S14" s="95">
        <f>SUM(S7:S13)</f>
        <v>116</v>
      </c>
      <c r="T14" s="95">
        <f>SUM(T8:T13)</f>
        <v>243.6</v>
      </c>
      <c r="U14" s="501"/>
      <c r="V14" s="89" t="s">
        <v>59</v>
      </c>
      <c r="W14" s="94"/>
      <c r="X14" s="95">
        <f>SUM(X8:X13)</f>
        <v>98</v>
      </c>
      <c r="Y14" s="96">
        <f>SUM(Y8:Y13)</f>
        <v>205.79999999999998</v>
      </c>
    </row>
    <row r="15" spans="1:25" ht="17.25" customHeight="1">
      <c r="A15" s="486" t="str">
        <f>$AC28</f>
        <v>芥仁鮮燴</v>
      </c>
      <c r="B15" s="84" t="s">
        <v>651</v>
      </c>
      <c r="C15" s="73" t="s">
        <v>652</v>
      </c>
      <c r="D15" s="97">
        <v>62</v>
      </c>
      <c r="E15" s="54">
        <f aca="true" t="shared" si="2" ref="E15:E21">D15*$E$3/1000</f>
        <v>130.2</v>
      </c>
      <c r="F15" s="487" t="str">
        <f>$AC30</f>
        <v>香菇燴豆腐</v>
      </c>
      <c r="G15" s="98" t="s">
        <v>653</v>
      </c>
      <c r="H15" s="99" t="s">
        <v>654</v>
      </c>
      <c r="I15" s="100">
        <v>80</v>
      </c>
      <c r="J15" s="313">
        <f>I15*$J$3/4500</f>
        <v>37.333333333333336</v>
      </c>
      <c r="K15" s="487" t="str">
        <f>$AC32</f>
        <v>椒鹽花枝燒</v>
      </c>
      <c r="L15" s="101" t="s">
        <v>655</v>
      </c>
      <c r="M15" s="65" t="s">
        <v>656</v>
      </c>
      <c r="N15" s="97">
        <v>2</v>
      </c>
      <c r="O15" s="276">
        <f>N15*$O$3</f>
        <v>4200</v>
      </c>
      <c r="P15" s="487" t="str">
        <f>$AC34</f>
        <v>蛋酥蕪菁</v>
      </c>
      <c r="Q15" s="102" t="s">
        <v>657</v>
      </c>
      <c r="R15" s="73" t="s">
        <v>17</v>
      </c>
      <c r="S15" s="100">
        <v>66.5</v>
      </c>
      <c r="T15" s="55">
        <f>S15*$T$3/1000</f>
        <v>139.65</v>
      </c>
      <c r="U15" s="487" t="str">
        <f>$AC36</f>
        <v>茄汁洋芋</v>
      </c>
      <c r="V15" s="84" t="s">
        <v>68</v>
      </c>
      <c r="W15" s="68" t="s">
        <v>39</v>
      </c>
      <c r="X15" s="97">
        <v>65</v>
      </c>
      <c r="Y15" s="56">
        <f t="shared" si="0"/>
        <v>136.5</v>
      </c>
    </row>
    <row r="16" spans="1:25" ht="17.25" customHeight="1">
      <c r="A16" s="486"/>
      <c r="B16" s="84" t="s">
        <v>658</v>
      </c>
      <c r="C16" s="68" t="s">
        <v>659</v>
      </c>
      <c r="D16" s="97">
        <v>4.5</v>
      </c>
      <c r="E16" s="54">
        <f t="shared" si="2"/>
        <v>9.45</v>
      </c>
      <c r="F16" s="487"/>
      <c r="G16" s="103" t="s">
        <v>660</v>
      </c>
      <c r="H16" s="65" t="s">
        <v>661</v>
      </c>
      <c r="I16" s="104">
        <v>4.5</v>
      </c>
      <c r="J16" s="105">
        <f aca="true" t="shared" si="3" ref="J16:J21">I16*$J$3/1000</f>
        <v>9.45</v>
      </c>
      <c r="K16" s="487"/>
      <c r="L16" s="101" t="s">
        <v>662</v>
      </c>
      <c r="M16" s="65" t="s">
        <v>45</v>
      </c>
      <c r="N16" s="97">
        <v>1</v>
      </c>
      <c r="O16" s="55" t="s">
        <v>663</v>
      </c>
      <c r="P16" s="487"/>
      <c r="Q16" s="103" t="s">
        <v>288</v>
      </c>
      <c r="R16" s="73" t="s">
        <v>289</v>
      </c>
      <c r="S16" s="104">
        <v>7</v>
      </c>
      <c r="T16" s="55">
        <f>S16*$T$3/1000</f>
        <v>14.7</v>
      </c>
      <c r="U16" s="487"/>
      <c r="V16" s="84" t="s">
        <v>297</v>
      </c>
      <c r="W16" s="68" t="s">
        <v>17</v>
      </c>
      <c r="X16" s="97">
        <v>7</v>
      </c>
      <c r="Y16" s="56">
        <f t="shared" si="0"/>
        <v>14.7</v>
      </c>
    </row>
    <row r="17" spans="1:25" ht="17.25" customHeight="1">
      <c r="A17" s="486"/>
      <c r="B17" s="84" t="s">
        <v>81</v>
      </c>
      <c r="C17" s="73" t="s">
        <v>23</v>
      </c>
      <c r="D17" s="97">
        <v>5.5</v>
      </c>
      <c r="E17" s="54">
        <f t="shared" si="2"/>
        <v>11.55</v>
      </c>
      <c r="F17" s="487"/>
      <c r="G17" s="113" t="s">
        <v>38</v>
      </c>
      <c r="H17" s="108" t="s">
        <v>39</v>
      </c>
      <c r="I17" s="109">
        <v>3</v>
      </c>
      <c r="J17" s="70">
        <f t="shared" si="3"/>
        <v>6.3</v>
      </c>
      <c r="K17" s="487"/>
      <c r="L17" s="101"/>
      <c r="M17" s="65"/>
      <c r="N17" s="97"/>
      <c r="O17" s="55"/>
      <c r="P17" s="487"/>
      <c r="Q17" s="103" t="s">
        <v>58</v>
      </c>
      <c r="R17" s="73" t="s">
        <v>39</v>
      </c>
      <c r="S17" s="104">
        <v>5</v>
      </c>
      <c r="T17" s="55">
        <f>S17*$T$3/1000</f>
        <v>10.5</v>
      </c>
      <c r="U17" s="487"/>
      <c r="V17" s="84" t="s">
        <v>318</v>
      </c>
      <c r="W17" s="68" t="s">
        <v>39</v>
      </c>
      <c r="X17" s="97">
        <v>5</v>
      </c>
      <c r="Y17" s="56">
        <f t="shared" si="0"/>
        <v>10.5</v>
      </c>
    </row>
    <row r="18" spans="1:34" ht="17.25" customHeight="1">
      <c r="A18" s="486"/>
      <c r="B18" s="84" t="s">
        <v>664</v>
      </c>
      <c r="C18" s="73" t="s">
        <v>665</v>
      </c>
      <c r="D18" s="97">
        <v>1</v>
      </c>
      <c r="E18" s="54">
        <f t="shared" si="2"/>
        <v>2.1</v>
      </c>
      <c r="F18" s="487"/>
      <c r="G18" s="103" t="s">
        <v>55</v>
      </c>
      <c r="H18" s="68" t="s">
        <v>43</v>
      </c>
      <c r="I18" s="97">
        <v>1</v>
      </c>
      <c r="J18" s="70">
        <f t="shared" si="3"/>
        <v>2.1</v>
      </c>
      <c r="K18" s="487"/>
      <c r="L18" s="101"/>
      <c r="M18" s="65"/>
      <c r="N18" s="97"/>
      <c r="O18" s="55"/>
      <c r="P18" s="487"/>
      <c r="Q18" s="103"/>
      <c r="R18" s="73"/>
      <c r="S18" s="104"/>
      <c r="T18" s="55"/>
      <c r="U18" s="487"/>
      <c r="V18" s="72" t="s">
        <v>55</v>
      </c>
      <c r="W18" s="73" t="s">
        <v>43</v>
      </c>
      <c r="X18" s="97">
        <v>1</v>
      </c>
      <c r="Y18" s="56">
        <f t="shared" si="0"/>
        <v>2.1</v>
      </c>
      <c r="AA18" s="107"/>
      <c r="AB18" s="107"/>
      <c r="AC18" s="107"/>
      <c r="AD18" s="107"/>
      <c r="AE18" s="107"/>
      <c r="AF18" s="107"/>
      <c r="AG18" s="107"/>
      <c r="AH18" s="107"/>
    </row>
    <row r="19" spans="1:34" ht="17.25" customHeight="1">
      <c r="A19" s="486"/>
      <c r="B19" s="72" t="s">
        <v>228</v>
      </c>
      <c r="C19" s="65" t="s">
        <v>661</v>
      </c>
      <c r="D19" s="97">
        <v>3</v>
      </c>
      <c r="E19" s="54">
        <f t="shared" si="2"/>
        <v>6.3</v>
      </c>
      <c r="F19" s="487"/>
      <c r="G19" s="103" t="s">
        <v>66</v>
      </c>
      <c r="H19" s="108" t="s">
        <v>23</v>
      </c>
      <c r="I19" s="109">
        <v>3</v>
      </c>
      <c r="J19" s="70">
        <f t="shared" si="3"/>
        <v>6.3</v>
      </c>
      <c r="K19" s="487"/>
      <c r="L19" s="101"/>
      <c r="M19" s="65"/>
      <c r="N19" s="97"/>
      <c r="O19" s="55"/>
      <c r="P19" s="487"/>
      <c r="Q19" s="103"/>
      <c r="R19" s="73"/>
      <c r="S19" s="106"/>
      <c r="T19" s="55"/>
      <c r="U19" s="487"/>
      <c r="V19" s="72" t="s">
        <v>40</v>
      </c>
      <c r="W19" s="73" t="s">
        <v>41</v>
      </c>
      <c r="X19" s="97">
        <v>3</v>
      </c>
      <c r="Y19" s="56">
        <f t="shared" si="0"/>
        <v>6.3</v>
      </c>
      <c r="AA19" s="107"/>
      <c r="AB19" s="107"/>
      <c r="AC19" s="107"/>
      <c r="AD19" s="107"/>
      <c r="AE19" s="107"/>
      <c r="AF19" s="107"/>
      <c r="AG19" s="107"/>
      <c r="AH19" s="107"/>
    </row>
    <row r="20" spans="1:34" ht="17.25" customHeight="1">
      <c r="A20" s="486"/>
      <c r="B20" s="110"/>
      <c r="C20" s="111"/>
      <c r="D20" s="112"/>
      <c r="E20" s="69">
        <f t="shared" si="2"/>
        <v>0</v>
      </c>
      <c r="F20" s="487"/>
      <c r="G20" s="113"/>
      <c r="H20" s="108"/>
      <c r="I20" s="109"/>
      <c r="J20" s="70">
        <f t="shared" si="3"/>
        <v>0</v>
      </c>
      <c r="K20" s="487"/>
      <c r="L20" s="101"/>
      <c r="M20" s="65"/>
      <c r="N20" s="112"/>
      <c r="O20" s="55"/>
      <c r="P20" s="487"/>
      <c r="Q20" s="110"/>
      <c r="R20" s="111"/>
      <c r="S20" s="112"/>
      <c r="T20" s="55"/>
      <c r="U20" s="487"/>
      <c r="V20" s="114" t="s">
        <v>666</v>
      </c>
      <c r="W20" s="68"/>
      <c r="X20" s="97"/>
      <c r="Y20" s="56">
        <f t="shared" si="0"/>
        <v>0</v>
      </c>
      <c r="AA20" s="115"/>
      <c r="AB20" s="115"/>
      <c r="AC20" s="115"/>
      <c r="AD20" s="116"/>
      <c r="AE20" s="107"/>
      <c r="AF20" s="107"/>
      <c r="AG20" s="107"/>
      <c r="AH20" s="107"/>
    </row>
    <row r="21" spans="1:34" ht="17.25" customHeight="1">
      <c r="A21" s="486"/>
      <c r="B21" s="72"/>
      <c r="C21" s="73"/>
      <c r="D21" s="112"/>
      <c r="E21" s="69">
        <f t="shared" si="2"/>
        <v>0</v>
      </c>
      <c r="F21" s="487"/>
      <c r="G21" s="84"/>
      <c r="H21" s="68"/>
      <c r="I21" s="97"/>
      <c r="J21" s="70">
        <f t="shared" si="3"/>
        <v>0</v>
      </c>
      <c r="K21" s="487"/>
      <c r="L21" s="72"/>
      <c r="M21" s="73"/>
      <c r="N21" s="112"/>
      <c r="O21" s="55"/>
      <c r="P21" s="487"/>
      <c r="Q21" s="72"/>
      <c r="R21" s="73"/>
      <c r="S21" s="112"/>
      <c r="T21" s="55"/>
      <c r="U21" s="487"/>
      <c r="V21" s="117"/>
      <c r="W21" s="118"/>
      <c r="X21" s="112"/>
      <c r="Y21" s="56"/>
      <c r="AA21" s="119"/>
      <c r="AB21" s="120"/>
      <c r="AC21" s="121"/>
      <c r="AD21" s="122"/>
      <c r="AE21" s="107"/>
      <c r="AF21" s="107"/>
      <c r="AG21" s="107"/>
      <c r="AH21" s="107"/>
    </row>
    <row r="22" spans="1:34" ht="17.25" customHeight="1">
      <c r="A22" s="486"/>
      <c r="B22" s="89" t="s">
        <v>59</v>
      </c>
      <c r="C22" s="94"/>
      <c r="D22" s="95">
        <f>SUM(D15:D21)</f>
        <v>76</v>
      </c>
      <c r="E22" s="92">
        <f>SUM(E15:E21)</f>
        <v>159.6</v>
      </c>
      <c r="F22" s="487"/>
      <c r="G22" s="89" t="s">
        <v>59</v>
      </c>
      <c r="H22" s="94"/>
      <c r="I22" s="95">
        <f>SUM(I15:I21)</f>
        <v>91.5</v>
      </c>
      <c r="J22" s="95">
        <f>SUM(J15:J21)</f>
        <v>61.48333333333333</v>
      </c>
      <c r="K22" s="487"/>
      <c r="L22" s="89" t="s">
        <v>59</v>
      </c>
      <c r="M22" s="94"/>
      <c r="N22" s="95">
        <f>SUM(N15:N21)</f>
        <v>3</v>
      </c>
      <c r="O22" s="95">
        <f>SUM(O15:O21)</f>
        <v>4200</v>
      </c>
      <c r="P22" s="487"/>
      <c r="Q22" s="89" t="s">
        <v>59</v>
      </c>
      <c r="R22" s="94"/>
      <c r="S22" s="95">
        <f>SUM(S15:S21)</f>
        <v>78.5</v>
      </c>
      <c r="T22" s="95">
        <f>SUM(T15:T21)</f>
        <v>164.85</v>
      </c>
      <c r="U22" s="487"/>
      <c r="V22" s="89" t="s">
        <v>59</v>
      </c>
      <c r="W22" s="94"/>
      <c r="X22" s="95">
        <f>SUM(X15:X21)</f>
        <v>81</v>
      </c>
      <c r="Y22" s="96">
        <f>SUM(Y15:Y21)</f>
        <v>170.1</v>
      </c>
      <c r="AA22" s="119"/>
      <c r="AB22" s="120"/>
      <c r="AC22" s="121"/>
      <c r="AD22" s="122"/>
      <c r="AE22" s="107"/>
      <c r="AF22" s="107"/>
      <c r="AG22" s="107"/>
      <c r="AH22" s="107"/>
    </row>
    <row r="23" spans="1:34" ht="17.25" customHeight="1">
      <c r="A23" s="488" t="str">
        <f>$AD28</f>
        <v>開陽扁蒲</v>
      </c>
      <c r="B23" s="72" t="s">
        <v>339</v>
      </c>
      <c r="C23" s="73" t="s">
        <v>17</v>
      </c>
      <c r="D23" s="124">
        <v>81</v>
      </c>
      <c r="E23" s="125">
        <f>D23*$E$3/1000</f>
        <v>170.1</v>
      </c>
      <c r="F23" s="491" t="str">
        <f>$AD30</f>
        <v>清燙小白菜</v>
      </c>
      <c r="G23" s="72" t="s">
        <v>326</v>
      </c>
      <c r="H23" s="73" t="s">
        <v>93</v>
      </c>
      <c r="I23" s="124">
        <v>74</v>
      </c>
      <c r="J23" s="55">
        <f>I23*$J$3/1000</f>
        <v>155.4</v>
      </c>
      <c r="K23" s="491" t="str">
        <f>$AD32</f>
        <v>炒蚵白菜</v>
      </c>
      <c r="L23" s="339" t="s">
        <v>495</v>
      </c>
      <c r="M23" s="99" t="s">
        <v>328</v>
      </c>
      <c r="N23" s="124">
        <v>71.5</v>
      </c>
      <c r="O23" s="55">
        <f>N23*$O$3/1000</f>
        <v>150.15</v>
      </c>
      <c r="P23" s="491" t="str">
        <f>$AD34</f>
        <v>炒廣島芥菜</v>
      </c>
      <c r="Q23" s="126" t="s">
        <v>329</v>
      </c>
      <c r="R23" s="73" t="s">
        <v>93</v>
      </c>
      <c r="S23" s="124">
        <v>76</v>
      </c>
      <c r="T23" s="54">
        <f>S23*$T$3/1000</f>
        <v>159.6</v>
      </c>
      <c r="U23" s="491" t="str">
        <f>$AD36</f>
        <v>薑絲小松菜</v>
      </c>
      <c r="V23" s="126" t="s">
        <v>667</v>
      </c>
      <c r="W23" s="73" t="s">
        <v>93</v>
      </c>
      <c r="X23" s="124">
        <v>74</v>
      </c>
      <c r="Y23" s="127">
        <f>X23*$Y$3/1000</f>
        <v>155.4</v>
      </c>
      <c r="AA23" s="119"/>
      <c r="AB23" s="120"/>
      <c r="AC23" s="121"/>
      <c r="AD23" s="122"/>
      <c r="AE23" s="107"/>
      <c r="AF23" s="107"/>
      <c r="AG23" s="107"/>
      <c r="AH23" s="107"/>
    </row>
    <row r="24" spans="1:34" ht="17.25" customHeight="1">
      <c r="A24" s="489"/>
      <c r="B24" s="72" t="s">
        <v>55</v>
      </c>
      <c r="C24" s="73" t="s">
        <v>43</v>
      </c>
      <c r="D24" s="97">
        <v>0.5</v>
      </c>
      <c r="E24" s="125">
        <v>2</v>
      </c>
      <c r="F24" s="492"/>
      <c r="G24" s="72" t="s">
        <v>55</v>
      </c>
      <c r="H24" s="73" t="s">
        <v>43</v>
      </c>
      <c r="I24" s="97">
        <v>1</v>
      </c>
      <c r="J24" s="55">
        <f>I24*$J$3/1000</f>
        <v>2.1</v>
      </c>
      <c r="K24" s="492"/>
      <c r="L24" s="72" t="s">
        <v>55</v>
      </c>
      <c r="M24" s="73" t="s">
        <v>43</v>
      </c>
      <c r="N24" s="97">
        <v>1</v>
      </c>
      <c r="O24" s="55">
        <f>N24*$O$3/1000</f>
        <v>2.1</v>
      </c>
      <c r="P24" s="492"/>
      <c r="Q24" s="72" t="s">
        <v>55</v>
      </c>
      <c r="R24" s="73" t="s">
        <v>43</v>
      </c>
      <c r="S24" s="97">
        <v>1.5</v>
      </c>
      <c r="T24" s="125">
        <f>S24*$T$3/1000</f>
        <v>3.15</v>
      </c>
      <c r="U24" s="492"/>
      <c r="V24" s="72" t="s">
        <v>55</v>
      </c>
      <c r="W24" s="73" t="s">
        <v>43</v>
      </c>
      <c r="X24" s="97">
        <v>0.5</v>
      </c>
      <c r="Y24" s="56">
        <f>X24*$T$3/1000</f>
        <v>1.05</v>
      </c>
      <c r="AA24" s="119"/>
      <c r="AB24" s="120"/>
      <c r="AC24" s="121"/>
      <c r="AD24" s="122"/>
      <c r="AE24" s="107"/>
      <c r="AF24" s="107"/>
      <c r="AG24" s="107"/>
      <c r="AH24" s="107"/>
    </row>
    <row r="25" spans="1:34" ht="17.25" customHeight="1" thickBot="1">
      <c r="A25" s="489"/>
      <c r="B25" s="84" t="s">
        <v>668</v>
      </c>
      <c r="C25" s="68" t="s">
        <v>57</v>
      </c>
      <c r="D25" s="97"/>
      <c r="E25" s="274">
        <v>0.6</v>
      </c>
      <c r="F25" s="492"/>
      <c r="G25" s="72"/>
      <c r="H25" s="73"/>
      <c r="I25" s="47"/>
      <c r="J25" s="55"/>
      <c r="K25" s="492"/>
      <c r="L25" s="128"/>
      <c r="M25" s="129"/>
      <c r="N25" s="130"/>
      <c r="O25" s="55"/>
      <c r="P25" s="492"/>
      <c r="Q25" s="72"/>
      <c r="R25" s="73"/>
      <c r="S25" s="47"/>
      <c r="T25" s="131"/>
      <c r="U25" s="492"/>
      <c r="V25" s="132"/>
      <c r="W25" s="133"/>
      <c r="X25" s="97"/>
      <c r="Y25" s="56"/>
      <c r="AA25" s="119"/>
      <c r="AB25" s="120"/>
      <c r="AC25" s="134"/>
      <c r="AD25" s="135"/>
      <c r="AE25" s="107"/>
      <c r="AF25" s="107"/>
      <c r="AG25" s="107"/>
      <c r="AH25" s="107"/>
    </row>
    <row r="26" spans="1:34" ht="17.25" customHeight="1">
      <c r="A26" s="489"/>
      <c r="B26" s="84"/>
      <c r="C26" s="68"/>
      <c r="D26" s="97"/>
      <c r="E26" s="136"/>
      <c r="F26" s="492"/>
      <c r="G26" s="72" t="s">
        <v>97</v>
      </c>
      <c r="H26" s="73"/>
      <c r="I26" s="47"/>
      <c r="J26" s="137"/>
      <c r="K26" s="492"/>
      <c r="L26" s="138" t="s">
        <v>98</v>
      </c>
      <c r="M26" s="139" t="s">
        <v>99</v>
      </c>
      <c r="N26" s="140">
        <v>19</v>
      </c>
      <c r="O26" s="141">
        <v>40</v>
      </c>
      <c r="P26" s="492"/>
      <c r="Q26" s="72"/>
      <c r="R26" s="73"/>
      <c r="S26" s="47"/>
      <c r="T26" s="142"/>
      <c r="U26" s="492"/>
      <c r="V26" s="132"/>
      <c r="W26" s="133"/>
      <c r="X26" s="97"/>
      <c r="Y26" s="143"/>
      <c r="AA26" s="119"/>
      <c r="AB26" s="144"/>
      <c r="AC26" s="145"/>
      <c r="AD26" s="146"/>
      <c r="AE26" s="107"/>
      <c r="AF26" s="107"/>
      <c r="AG26" s="107"/>
      <c r="AH26" s="107"/>
    </row>
    <row r="27" spans="1:34" ht="17.25" customHeight="1" thickBot="1">
      <c r="A27" s="489"/>
      <c r="B27" s="72"/>
      <c r="C27" s="73"/>
      <c r="D27" s="97"/>
      <c r="E27" s="142"/>
      <c r="F27" s="492"/>
      <c r="G27" s="72"/>
      <c r="H27" s="73"/>
      <c r="I27" s="47"/>
      <c r="J27" s="55"/>
      <c r="K27" s="492"/>
      <c r="L27" s="147" t="s">
        <v>100</v>
      </c>
      <c r="M27" s="148" t="s">
        <v>101</v>
      </c>
      <c r="N27" s="149"/>
      <c r="O27" s="150"/>
      <c r="P27" s="492"/>
      <c r="Q27" s="72" t="s">
        <v>97</v>
      </c>
      <c r="R27" s="73"/>
      <c r="S27" s="47"/>
      <c r="T27" s="142"/>
      <c r="U27" s="492"/>
      <c r="V27" s="132"/>
      <c r="W27" s="133"/>
      <c r="X27" s="97"/>
      <c r="Y27" s="143"/>
      <c r="AA27" s="119"/>
      <c r="AB27" s="151"/>
      <c r="AC27" s="152"/>
      <c r="AD27" s="146"/>
      <c r="AE27" s="107"/>
      <c r="AF27" s="107"/>
      <c r="AG27" s="107"/>
      <c r="AH27" s="107"/>
    </row>
    <row r="28" spans="1:39" ht="17.25" customHeight="1">
      <c r="A28" s="490"/>
      <c r="B28" s="89" t="s">
        <v>59</v>
      </c>
      <c r="C28" s="94"/>
      <c r="D28" s="95">
        <f>SUM(D23:D27)</f>
        <v>81.5</v>
      </c>
      <c r="E28" s="92">
        <f>SUM(E23:E27)</f>
        <v>172.7</v>
      </c>
      <c r="F28" s="493"/>
      <c r="G28" s="89" t="s">
        <v>59</v>
      </c>
      <c r="H28" s="94"/>
      <c r="I28" s="95">
        <f>SUM(I23:I27)</f>
        <v>75</v>
      </c>
      <c r="J28" s="95">
        <f>SUM(J23:J27)</f>
        <v>157.5</v>
      </c>
      <c r="K28" s="493"/>
      <c r="L28" s="89" t="s">
        <v>59</v>
      </c>
      <c r="M28" s="94"/>
      <c r="N28" s="95">
        <f>SUM(N23:N27)</f>
        <v>91.5</v>
      </c>
      <c r="O28" s="95">
        <f>SUM(O23:O27)</f>
        <v>192.25</v>
      </c>
      <c r="P28" s="493"/>
      <c r="Q28" s="89" t="s">
        <v>59</v>
      </c>
      <c r="R28" s="94"/>
      <c r="S28" s="95">
        <f>SUM(S23:S27)</f>
        <v>77.5</v>
      </c>
      <c r="T28" s="92">
        <f>SUM(T23:T27)</f>
        <v>162.75</v>
      </c>
      <c r="U28" s="493"/>
      <c r="V28" s="153" t="s">
        <v>59</v>
      </c>
      <c r="W28" s="94"/>
      <c r="X28" s="95">
        <f>SUM(X21:X28)</f>
        <v>0</v>
      </c>
      <c r="Y28" s="96">
        <f>SUM(Y23:Y27)</f>
        <v>156.45000000000002</v>
      </c>
      <c r="AA28" s="154" t="s">
        <v>669</v>
      </c>
      <c r="AB28" s="13" t="s">
        <v>670</v>
      </c>
      <c r="AC28" s="7" t="s">
        <v>671</v>
      </c>
      <c r="AD28" s="156" t="s">
        <v>672</v>
      </c>
      <c r="AE28" s="8" t="s">
        <v>673</v>
      </c>
      <c r="AF28" s="157" t="s">
        <v>107</v>
      </c>
      <c r="AG28" s="484">
        <v>4.9</v>
      </c>
      <c r="AH28" s="483">
        <v>2.1</v>
      </c>
      <c r="AI28" s="483">
        <v>2</v>
      </c>
      <c r="AJ28" s="483">
        <v>2.7</v>
      </c>
      <c r="AK28" s="158">
        <v>1</v>
      </c>
      <c r="AL28" s="1">
        <v>748.8</v>
      </c>
      <c r="AM28" s="1">
        <f>AH28*70+AI28*83+AJ28*25+AK28*45+AL28*60</f>
        <v>45353.5</v>
      </c>
    </row>
    <row r="29" spans="1:39" ht="17.25" customHeight="1">
      <c r="A29" s="473" t="str">
        <f>$AE28</f>
        <v>蘿蔔玉米湯</v>
      </c>
      <c r="B29" s="64" t="s">
        <v>674</v>
      </c>
      <c r="C29" s="65" t="s">
        <v>17</v>
      </c>
      <c r="D29" s="97">
        <v>28.5</v>
      </c>
      <c r="E29" s="69">
        <f>D29*$E$3/1000</f>
        <v>59.85</v>
      </c>
      <c r="F29" s="475" t="str">
        <f>$AE30</f>
        <v>紅豆湯圓</v>
      </c>
      <c r="G29" s="64" t="s">
        <v>675</v>
      </c>
      <c r="H29" s="159" t="s">
        <v>52</v>
      </c>
      <c r="I29" s="160">
        <v>4.8</v>
      </c>
      <c r="J29" s="70">
        <f>I29*$J$3/1000</f>
        <v>10.08</v>
      </c>
      <c r="K29" s="475" t="str">
        <f>$AE32</f>
        <v>玉米蛋花湯</v>
      </c>
      <c r="L29" s="64" t="s">
        <v>676</v>
      </c>
      <c r="M29" s="68" t="s">
        <v>74</v>
      </c>
      <c r="N29" s="162">
        <v>14.5</v>
      </c>
      <c r="O29" s="55">
        <f>N29*$O$3/1000</f>
        <v>30.45</v>
      </c>
      <c r="P29" s="475" t="str">
        <f>$AE34</f>
        <v>海芽味噌湯</v>
      </c>
      <c r="Q29" s="164" t="s">
        <v>108</v>
      </c>
      <c r="R29" s="73" t="s">
        <v>17</v>
      </c>
      <c r="S29" s="160">
        <v>2</v>
      </c>
      <c r="T29" s="55">
        <f>S29*$T$3/1000</f>
        <v>4.2</v>
      </c>
      <c r="U29" s="475" t="str">
        <f>$AE36</f>
        <v>白菜金菇湯</v>
      </c>
      <c r="V29" s="64" t="s">
        <v>64</v>
      </c>
      <c r="W29" s="65" t="s">
        <v>41</v>
      </c>
      <c r="X29" s="97">
        <v>25</v>
      </c>
      <c r="Y29" s="56">
        <f aca="true" t="shared" si="4" ref="Y29:Y34">X29*$Y$3/1000</f>
        <v>52.5</v>
      </c>
      <c r="AA29" s="314" t="s">
        <v>677</v>
      </c>
      <c r="AB29" s="15" t="s">
        <v>678</v>
      </c>
      <c r="AC29" s="23" t="s">
        <v>679</v>
      </c>
      <c r="AD29" s="189"/>
      <c r="AE29" s="21" t="s">
        <v>680</v>
      </c>
      <c r="AF29" s="184"/>
      <c r="AG29" s="478"/>
      <c r="AH29" s="477"/>
      <c r="AI29" s="477"/>
      <c r="AJ29" s="477"/>
      <c r="AK29" s="185"/>
      <c r="AL29" s="19"/>
      <c r="AM29" s="19"/>
    </row>
    <row r="30" spans="1:39" ht="17.25" customHeight="1">
      <c r="A30" s="473"/>
      <c r="B30" s="84" t="s">
        <v>676</v>
      </c>
      <c r="C30" s="68" t="s">
        <v>74</v>
      </c>
      <c r="D30" s="97">
        <v>2.5</v>
      </c>
      <c r="E30" s="69">
        <f>D30*$E$3/1000</f>
        <v>5.25</v>
      </c>
      <c r="F30" s="475"/>
      <c r="G30" s="64" t="s">
        <v>681</v>
      </c>
      <c r="H30" s="65" t="s">
        <v>52</v>
      </c>
      <c r="I30" s="172">
        <v>7</v>
      </c>
      <c r="J30" s="70">
        <f>I30*$J$3/1000</f>
        <v>14.7</v>
      </c>
      <c r="K30" s="475"/>
      <c r="L30" s="64" t="s">
        <v>288</v>
      </c>
      <c r="M30" s="161" t="s">
        <v>289</v>
      </c>
      <c r="N30" s="162">
        <v>7</v>
      </c>
      <c r="O30" s="55">
        <f>N30*$O$3/1000</f>
        <v>14.7</v>
      </c>
      <c r="P30" s="475"/>
      <c r="Q30" s="101" t="s">
        <v>682</v>
      </c>
      <c r="R30" s="65" t="s">
        <v>39</v>
      </c>
      <c r="S30" s="172">
        <v>25</v>
      </c>
      <c r="T30" s="349">
        <f>S30*$T$3/4800</f>
        <v>10.9375</v>
      </c>
      <c r="U30" s="475"/>
      <c r="V30" s="64" t="s">
        <v>228</v>
      </c>
      <c r="W30" s="65" t="s">
        <v>72</v>
      </c>
      <c r="X30" s="97">
        <v>4.5</v>
      </c>
      <c r="Y30" s="56">
        <f t="shared" si="4"/>
        <v>9.45</v>
      </c>
      <c r="AA30" s="156" t="s">
        <v>231</v>
      </c>
      <c r="AB30" s="11" t="s">
        <v>683</v>
      </c>
      <c r="AC30" s="9" t="s">
        <v>684</v>
      </c>
      <c r="AD30" s="156" t="s">
        <v>685</v>
      </c>
      <c r="AE30" s="9" t="s">
        <v>686</v>
      </c>
      <c r="AF30" s="174"/>
      <c r="AG30" s="478">
        <v>4.7</v>
      </c>
      <c r="AH30" s="477">
        <v>2</v>
      </c>
      <c r="AI30" s="480">
        <v>2.5</v>
      </c>
      <c r="AJ30" s="477">
        <v>2.8</v>
      </c>
      <c r="AK30" s="175"/>
      <c r="AL30" s="3">
        <v>683.5</v>
      </c>
      <c r="AM30" s="3">
        <f>AH30*70+AI30*83+AJ30*25+AK30*45+AL30*60</f>
        <v>41427.5</v>
      </c>
    </row>
    <row r="31" spans="1:39" ht="17.25" customHeight="1">
      <c r="A31" s="473"/>
      <c r="B31" s="64" t="s">
        <v>82</v>
      </c>
      <c r="C31" s="65" t="s">
        <v>43</v>
      </c>
      <c r="D31" s="176">
        <v>0.5</v>
      </c>
      <c r="E31" s="69">
        <f>D31*$E$3/1000</f>
        <v>1.05</v>
      </c>
      <c r="F31" s="475"/>
      <c r="G31" s="113" t="s">
        <v>687</v>
      </c>
      <c r="H31" s="177" t="s">
        <v>688</v>
      </c>
      <c r="I31" s="178">
        <v>17</v>
      </c>
      <c r="J31" s="70">
        <f>I31*$J$3/1000</f>
        <v>35.7</v>
      </c>
      <c r="K31" s="475"/>
      <c r="L31" s="64" t="s">
        <v>50</v>
      </c>
      <c r="M31" s="161" t="s">
        <v>17</v>
      </c>
      <c r="N31" s="162">
        <v>1</v>
      </c>
      <c r="O31" s="55">
        <f>N31*$O$3/1000</f>
        <v>2.1</v>
      </c>
      <c r="P31" s="475"/>
      <c r="Q31" s="179" t="s">
        <v>689</v>
      </c>
      <c r="R31" s="180" t="s">
        <v>12</v>
      </c>
      <c r="S31" s="181">
        <v>7</v>
      </c>
      <c r="T31" s="350" t="s">
        <v>690</v>
      </c>
      <c r="U31" s="475"/>
      <c r="V31" s="64" t="s">
        <v>38</v>
      </c>
      <c r="W31" s="65" t="s">
        <v>39</v>
      </c>
      <c r="X31" s="97">
        <v>2</v>
      </c>
      <c r="Y31" s="56">
        <f t="shared" si="4"/>
        <v>4.2</v>
      </c>
      <c r="AA31" s="182" t="s">
        <v>238</v>
      </c>
      <c r="AB31" s="15" t="s">
        <v>691</v>
      </c>
      <c r="AC31" s="23" t="s">
        <v>692</v>
      </c>
      <c r="AD31" s="189" t="s">
        <v>357</v>
      </c>
      <c r="AE31" s="28" t="s">
        <v>693</v>
      </c>
      <c r="AF31" s="184"/>
      <c r="AG31" s="478"/>
      <c r="AH31" s="477"/>
      <c r="AI31" s="472"/>
      <c r="AJ31" s="477"/>
      <c r="AK31" s="185"/>
      <c r="AL31" s="19"/>
      <c r="AM31" s="19"/>
    </row>
    <row r="32" spans="1:39" ht="17.25" customHeight="1">
      <c r="A32" s="473"/>
      <c r="B32" s="64" t="s">
        <v>694</v>
      </c>
      <c r="C32" s="65" t="s">
        <v>138</v>
      </c>
      <c r="D32" s="176">
        <v>3</v>
      </c>
      <c r="E32" s="69">
        <f>D32*$E$3/1000</f>
        <v>6.3</v>
      </c>
      <c r="F32" s="475"/>
      <c r="G32" s="72" t="s">
        <v>695</v>
      </c>
      <c r="H32" s="73" t="s">
        <v>141</v>
      </c>
      <c r="I32" s="97">
        <v>1</v>
      </c>
      <c r="J32" s="351">
        <v>1</v>
      </c>
      <c r="K32" s="522"/>
      <c r="L32" s="64"/>
      <c r="M32" s="73"/>
      <c r="N32" s="187"/>
      <c r="O32" s="55"/>
      <c r="P32" s="475"/>
      <c r="Q32" s="179"/>
      <c r="R32" s="180"/>
      <c r="S32" s="181"/>
      <c r="T32" s="55"/>
      <c r="U32" s="475"/>
      <c r="V32" s="64" t="s">
        <v>133</v>
      </c>
      <c r="W32" s="73" t="s">
        <v>134</v>
      </c>
      <c r="X32" s="97">
        <v>0.5</v>
      </c>
      <c r="Y32" s="56">
        <f t="shared" si="4"/>
        <v>1.05</v>
      </c>
      <c r="AA32" s="156" t="s">
        <v>696</v>
      </c>
      <c r="AB32" s="11" t="s">
        <v>697</v>
      </c>
      <c r="AC32" s="8" t="s">
        <v>698</v>
      </c>
      <c r="AD32" s="156" t="s">
        <v>699</v>
      </c>
      <c r="AE32" s="8" t="s">
        <v>700</v>
      </c>
      <c r="AF32" s="174" t="s">
        <v>156</v>
      </c>
      <c r="AG32" s="478">
        <v>5</v>
      </c>
      <c r="AH32" s="477">
        <v>2</v>
      </c>
      <c r="AI32" s="477">
        <v>1</v>
      </c>
      <c r="AJ32" s="477">
        <v>3</v>
      </c>
      <c r="AK32" s="175"/>
      <c r="AL32" s="3">
        <v>676</v>
      </c>
      <c r="AM32" s="3">
        <f>AH32*70+AI32*83+AJ32*25+AK32*45+AL32*60</f>
        <v>40858</v>
      </c>
    </row>
    <row r="33" spans="1:39" ht="17.25" customHeight="1">
      <c r="A33" s="473"/>
      <c r="B33" s="64"/>
      <c r="C33" s="65"/>
      <c r="D33" s="176"/>
      <c r="E33" s="69"/>
      <c r="F33" s="475"/>
      <c r="G33" s="188"/>
      <c r="H33" s="159"/>
      <c r="I33" s="160"/>
      <c r="J33" s="352"/>
      <c r="K33" s="475"/>
      <c r="L33" s="64"/>
      <c r="M33" s="65"/>
      <c r="N33" s="187"/>
      <c r="O33" s="55"/>
      <c r="P33" s="475"/>
      <c r="Q33" s="179"/>
      <c r="R33" s="180"/>
      <c r="S33" s="181"/>
      <c r="T33" s="55"/>
      <c r="U33" s="475"/>
      <c r="V33" s="64"/>
      <c r="W33" s="65"/>
      <c r="X33" s="97"/>
      <c r="Y33" s="56">
        <f t="shared" si="4"/>
        <v>0</v>
      </c>
      <c r="AA33" s="182" t="s">
        <v>701</v>
      </c>
      <c r="AB33" s="15" t="s">
        <v>702</v>
      </c>
      <c r="AC33" s="23" t="s">
        <v>703</v>
      </c>
      <c r="AD33" s="189" t="s">
        <v>704</v>
      </c>
      <c r="AE33" s="23" t="s">
        <v>705</v>
      </c>
      <c r="AF33" s="184"/>
      <c r="AG33" s="478"/>
      <c r="AH33" s="477"/>
      <c r="AI33" s="477"/>
      <c r="AJ33" s="477"/>
      <c r="AK33" s="185"/>
      <c r="AL33" s="19"/>
      <c r="AM33" s="19"/>
    </row>
    <row r="34" spans="1:39" ht="17.25" customHeight="1">
      <c r="A34" s="473"/>
      <c r="B34" s="191"/>
      <c r="C34" s="192"/>
      <c r="D34" s="193"/>
      <c r="E34" s="194"/>
      <c r="F34" s="475"/>
      <c r="G34" s="195"/>
      <c r="H34" s="196"/>
      <c r="I34" s="181"/>
      <c r="J34" s="70"/>
      <c r="K34" s="475"/>
      <c r="L34" s="197"/>
      <c r="M34" s="198"/>
      <c r="N34" s="75"/>
      <c r="O34" s="55"/>
      <c r="P34" s="475"/>
      <c r="Q34" s="179"/>
      <c r="R34" s="180"/>
      <c r="S34" s="181"/>
      <c r="T34" s="55"/>
      <c r="U34" s="475"/>
      <c r="V34" s="72"/>
      <c r="W34" s="73"/>
      <c r="X34" s="75"/>
      <c r="Y34" s="56">
        <f t="shared" si="4"/>
        <v>0</v>
      </c>
      <c r="AA34" s="156" t="s">
        <v>164</v>
      </c>
      <c r="AB34" s="11" t="s">
        <v>706</v>
      </c>
      <c r="AC34" s="8" t="s">
        <v>707</v>
      </c>
      <c r="AD34" s="156" t="s">
        <v>708</v>
      </c>
      <c r="AE34" s="8" t="s">
        <v>709</v>
      </c>
      <c r="AF34" s="174" t="s">
        <v>169</v>
      </c>
      <c r="AG34" s="521">
        <v>4.6</v>
      </c>
      <c r="AH34" s="477">
        <v>2.5</v>
      </c>
      <c r="AI34" s="477">
        <v>1.2</v>
      </c>
      <c r="AJ34" s="477">
        <v>3</v>
      </c>
      <c r="AK34" s="175">
        <v>1</v>
      </c>
      <c r="AL34" s="3">
        <v>754.5</v>
      </c>
      <c r="AM34" s="3">
        <f>AH34*70+AI34*83+AJ34*25+AK34*45+AL34*60</f>
        <v>45664.6</v>
      </c>
    </row>
    <row r="35" spans="1:39" ht="17.25" customHeight="1">
      <c r="A35" s="473"/>
      <c r="B35" s="201"/>
      <c r="C35" s="202"/>
      <c r="D35" s="203"/>
      <c r="E35" s="125"/>
      <c r="F35" s="475"/>
      <c r="G35" s="195"/>
      <c r="H35" s="198"/>
      <c r="I35" s="75"/>
      <c r="J35" s="125"/>
      <c r="K35" s="475"/>
      <c r="L35" s="201"/>
      <c r="M35" s="202"/>
      <c r="N35" s="203"/>
      <c r="O35" s="55"/>
      <c r="P35" s="475"/>
      <c r="Q35" s="195"/>
      <c r="R35" s="198"/>
      <c r="S35" s="75"/>
      <c r="T35" s="55"/>
      <c r="U35" s="475"/>
      <c r="V35" s="195"/>
      <c r="W35" s="198"/>
      <c r="X35" s="195"/>
      <c r="Y35" s="56"/>
      <c r="AA35" s="182" t="s">
        <v>143</v>
      </c>
      <c r="AB35" s="15" t="s">
        <v>710</v>
      </c>
      <c r="AC35" s="23" t="s">
        <v>711</v>
      </c>
      <c r="AD35" s="314" t="s">
        <v>433</v>
      </c>
      <c r="AE35" s="23" t="s">
        <v>712</v>
      </c>
      <c r="AF35" s="204"/>
      <c r="AG35" s="485"/>
      <c r="AH35" s="477"/>
      <c r="AI35" s="477"/>
      <c r="AJ35" s="477"/>
      <c r="AK35" s="205"/>
      <c r="AL35" s="19"/>
      <c r="AM35" s="19"/>
    </row>
    <row r="36" spans="1:39" ht="17.25" customHeight="1">
      <c r="A36" s="473"/>
      <c r="B36" s="206"/>
      <c r="C36" s="198"/>
      <c r="D36" s="75"/>
      <c r="E36" s="125"/>
      <c r="F36" s="475"/>
      <c r="G36" s="206"/>
      <c r="H36" s="198"/>
      <c r="I36" s="75"/>
      <c r="J36" s="55"/>
      <c r="K36" s="475"/>
      <c r="L36" s="206"/>
      <c r="M36" s="198"/>
      <c r="N36" s="75"/>
      <c r="O36" s="55"/>
      <c r="P36" s="475"/>
      <c r="Q36" s="206"/>
      <c r="R36" s="198"/>
      <c r="S36" s="75"/>
      <c r="T36" s="55"/>
      <c r="U36" s="475"/>
      <c r="V36" s="75"/>
      <c r="W36" s="198"/>
      <c r="X36" s="75"/>
      <c r="Y36" s="56"/>
      <c r="AA36" s="207" t="s">
        <v>713</v>
      </c>
      <c r="AB36" s="35" t="s">
        <v>714</v>
      </c>
      <c r="AC36" s="30" t="s">
        <v>715</v>
      </c>
      <c r="AD36" s="207" t="s">
        <v>716</v>
      </c>
      <c r="AE36" s="36" t="s">
        <v>717</v>
      </c>
      <c r="AF36" s="174"/>
      <c r="AG36" s="485">
        <v>4.5</v>
      </c>
      <c r="AH36" s="477">
        <v>2.1</v>
      </c>
      <c r="AI36" s="477">
        <v>2.5</v>
      </c>
      <c r="AJ36" s="477">
        <v>2.7</v>
      </c>
      <c r="AK36" s="175"/>
      <c r="AL36" s="3">
        <v>673.3</v>
      </c>
      <c r="AM36" s="3">
        <f>AH36*70+AI36*83+AJ36*25+AK36*45+AL36*60</f>
        <v>40820</v>
      </c>
    </row>
    <row r="37" spans="1:39" ht="17.25" customHeight="1" thickBot="1">
      <c r="A37" s="474"/>
      <c r="B37" s="208" t="s">
        <v>440</v>
      </c>
      <c r="C37" s="209"/>
      <c r="D37" s="210">
        <f>SUM(D29:D36)</f>
        <v>34.5</v>
      </c>
      <c r="E37" s="211">
        <f>SUM(E29:E36)</f>
        <v>72.44999999999999</v>
      </c>
      <c r="F37" s="476"/>
      <c r="G37" s="208" t="s">
        <v>440</v>
      </c>
      <c r="H37" s="209"/>
      <c r="I37" s="210">
        <f>SUM(I29:I36)</f>
        <v>29.8</v>
      </c>
      <c r="J37" s="210">
        <f>SUM(J29:J36)</f>
        <v>61.480000000000004</v>
      </c>
      <c r="K37" s="476"/>
      <c r="L37" s="208" t="s">
        <v>440</v>
      </c>
      <c r="M37" s="209"/>
      <c r="N37" s="210">
        <f>SUM(N29:N36)</f>
        <v>22.5</v>
      </c>
      <c r="O37" s="210">
        <f>SUM(O29:O36)</f>
        <v>47.25</v>
      </c>
      <c r="P37" s="476"/>
      <c r="Q37" s="208" t="s">
        <v>440</v>
      </c>
      <c r="R37" s="209"/>
      <c r="S37" s="210">
        <f>SUM(S29:S36)</f>
        <v>34</v>
      </c>
      <c r="T37" s="210">
        <f>SUM(T29:T36)</f>
        <v>15.1375</v>
      </c>
      <c r="U37" s="476"/>
      <c r="V37" s="208" t="s">
        <v>440</v>
      </c>
      <c r="W37" s="209"/>
      <c r="X37" s="210">
        <f>SUM(X29:X37)</f>
        <v>0</v>
      </c>
      <c r="Y37" s="212">
        <f>SUM(Y29:Y36)</f>
        <v>67.2</v>
      </c>
      <c r="AA37" s="213" t="s">
        <v>718</v>
      </c>
      <c r="AB37" s="37" t="s">
        <v>719</v>
      </c>
      <c r="AC37" s="32" t="s">
        <v>720</v>
      </c>
      <c r="AD37" s="213" t="s">
        <v>444</v>
      </c>
      <c r="AE37" s="31" t="s">
        <v>721</v>
      </c>
      <c r="AF37" s="214"/>
      <c r="AG37" s="479"/>
      <c r="AH37" s="482"/>
      <c r="AI37" s="482"/>
      <c r="AJ37" s="482"/>
      <c r="AK37" s="215"/>
      <c r="AL37" s="22"/>
      <c r="AM37" s="22"/>
    </row>
    <row r="38" spans="1:35" ht="17.25" customHeight="1" thickBot="1">
      <c r="A38" s="216"/>
      <c r="B38" s="217" t="s">
        <v>169</v>
      </c>
      <c r="C38" s="218" t="s">
        <v>567</v>
      </c>
      <c r="D38" s="217"/>
      <c r="E38" s="219">
        <v>2090</v>
      </c>
      <c r="F38" s="220"/>
      <c r="G38" s="217"/>
      <c r="H38" s="218"/>
      <c r="I38" s="217"/>
      <c r="J38" s="221"/>
      <c r="K38" s="222"/>
      <c r="L38" s="217"/>
      <c r="M38" s="218"/>
      <c r="N38" s="217"/>
      <c r="O38" s="223"/>
      <c r="P38" s="222"/>
      <c r="Q38" s="217" t="s">
        <v>169</v>
      </c>
      <c r="R38" s="218"/>
      <c r="S38" s="217"/>
      <c r="T38" s="219">
        <v>2090</v>
      </c>
      <c r="U38" s="217"/>
      <c r="V38" s="217"/>
      <c r="W38" s="218"/>
      <c r="X38" s="217"/>
      <c r="Y38" s="224"/>
      <c r="AC38" s="225"/>
      <c r="AD38" s="225"/>
      <c r="AE38" s="225"/>
      <c r="AF38" s="225"/>
      <c r="AG38" s="225"/>
      <c r="AH38" s="225"/>
      <c r="AI38" s="225"/>
    </row>
    <row r="39" spans="1:35" s="229" customFormat="1" ht="18.75" customHeight="1" outlineLevel="1">
      <c r="A39" s="465" t="s">
        <v>189</v>
      </c>
      <c r="B39" s="226" t="s">
        <v>191</v>
      </c>
      <c r="C39" s="227"/>
      <c r="D39" s="226"/>
      <c r="E39" s="228">
        <v>4.6</v>
      </c>
      <c r="F39" s="468" t="s">
        <v>189</v>
      </c>
      <c r="G39" s="226" t="s">
        <v>191</v>
      </c>
      <c r="H39" s="227"/>
      <c r="I39" s="226"/>
      <c r="J39" s="228">
        <v>4.8</v>
      </c>
      <c r="K39" s="468" t="s">
        <v>189</v>
      </c>
      <c r="L39" s="226" t="s">
        <v>191</v>
      </c>
      <c r="M39" s="227"/>
      <c r="N39" s="226"/>
      <c r="O39" s="228">
        <v>4.5</v>
      </c>
      <c r="P39" s="468" t="s">
        <v>189</v>
      </c>
      <c r="Q39" s="226" t="s">
        <v>191</v>
      </c>
      <c r="R39" s="227"/>
      <c r="S39" s="226"/>
      <c r="T39" s="228">
        <v>4.6</v>
      </c>
      <c r="U39" s="468" t="s">
        <v>189</v>
      </c>
      <c r="V39" s="226" t="s">
        <v>191</v>
      </c>
      <c r="W39" s="227"/>
      <c r="X39" s="226"/>
      <c r="Y39" s="228">
        <v>4.8</v>
      </c>
      <c r="AC39" s="225"/>
      <c r="AD39" s="225"/>
      <c r="AE39" s="225"/>
      <c r="AF39" s="225"/>
      <c r="AG39" s="230"/>
      <c r="AH39" s="230"/>
      <c r="AI39" s="225"/>
    </row>
    <row r="40" spans="1:35" s="229" customFormat="1" ht="18.75" outlineLevel="1">
      <c r="A40" s="466"/>
      <c r="B40" s="231" t="s">
        <v>195</v>
      </c>
      <c r="C40" s="232"/>
      <c r="D40" s="231"/>
      <c r="E40" s="228">
        <v>2.5</v>
      </c>
      <c r="F40" s="469"/>
      <c r="G40" s="231" t="s">
        <v>195</v>
      </c>
      <c r="H40" s="232"/>
      <c r="I40" s="231"/>
      <c r="J40" s="228">
        <v>2</v>
      </c>
      <c r="K40" s="469"/>
      <c r="L40" s="231" t="s">
        <v>195</v>
      </c>
      <c r="M40" s="232"/>
      <c r="N40" s="231"/>
      <c r="O40" s="228">
        <v>2.5</v>
      </c>
      <c r="P40" s="469"/>
      <c r="Q40" s="231" t="s">
        <v>195</v>
      </c>
      <c r="R40" s="232"/>
      <c r="S40" s="231"/>
      <c r="T40" s="228">
        <v>1.5</v>
      </c>
      <c r="U40" s="469"/>
      <c r="V40" s="231" t="s">
        <v>195</v>
      </c>
      <c r="W40" s="232"/>
      <c r="X40" s="231"/>
      <c r="Y40" s="228">
        <v>2</v>
      </c>
      <c r="AC40" s="225"/>
      <c r="AD40" s="225"/>
      <c r="AE40" s="225"/>
      <c r="AF40" s="225"/>
      <c r="AG40" s="225"/>
      <c r="AH40" s="225"/>
      <c r="AI40" s="225"/>
    </row>
    <row r="41" spans="1:35" s="229" customFormat="1" ht="18.75" outlineLevel="1">
      <c r="A41" s="466"/>
      <c r="B41" s="231" t="s">
        <v>568</v>
      </c>
      <c r="C41" s="232"/>
      <c r="D41" s="231"/>
      <c r="E41" s="228">
        <v>1.5</v>
      </c>
      <c r="F41" s="469"/>
      <c r="G41" s="231" t="s">
        <v>568</v>
      </c>
      <c r="H41" s="232"/>
      <c r="I41" s="231"/>
      <c r="J41" s="228">
        <v>1.8</v>
      </c>
      <c r="K41" s="469"/>
      <c r="L41" s="231" t="s">
        <v>568</v>
      </c>
      <c r="M41" s="232"/>
      <c r="N41" s="231"/>
      <c r="O41" s="228">
        <v>1.5</v>
      </c>
      <c r="P41" s="469"/>
      <c r="Q41" s="231" t="s">
        <v>568</v>
      </c>
      <c r="R41" s="232"/>
      <c r="S41" s="231"/>
      <c r="T41" s="228">
        <v>1.8</v>
      </c>
      <c r="U41" s="469"/>
      <c r="V41" s="231" t="s">
        <v>568</v>
      </c>
      <c r="W41" s="232"/>
      <c r="X41" s="231"/>
      <c r="Y41" s="228">
        <v>2.3</v>
      </c>
      <c r="AA41" s="512"/>
      <c r="AB41" s="233"/>
      <c r="AC41" s="234"/>
      <c r="AD41" s="235"/>
      <c r="AE41" s="225"/>
      <c r="AF41" s="225"/>
      <c r="AG41" s="225"/>
      <c r="AH41" s="225"/>
      <c r="AI41" s="225"/>
    </row>
    <row r="42" spans="1:35" s="229" customFormat="1" ht="18.75" outlineLevel="1">
      <c r="A42" s="466"/>
      <c r="B42" s="231" t="s">
        <v>569</v>
      </c>
      <c r="C42" s="232"/>
      <c r="D42" s="231"/>
      <c r="E42" s="228">
        <v>2.7</v>
      </c>
      <c r="F42" s="469"/>
      <c r="G42" s="231" t="s">
        <v>569</v>
      </c>
      <c r="H42" s="232"/>
      <c r="I42" s="231"/>
      <c r="J42" s="228">
        <v>2.8</v>
      </c>
      <c r="K42" s="469"/>
      <c r="L42" s="231" t="s">
        <v>569</v>
      </c>
      <c r="M42" s="232"/>
      <c r="N42" s="231"/>
      <c r="O42" s="228">
        <v>3</v>
      </c>
      <c r="P42" s="469"/>
      <c r="Q42" s="231" t="s">
        <v>569</v>
      </c>
      <c r="R42" s="232"/>
      <c r="S42" s="231"/>
      <c r="T42" s="228">
        <v>2.7</v>
      </c>
      <c r="U42" s="469"/>
      <c r="V42" s="231" t="s">
        <v>569</v>
      </c>
      <c r="W42" s="232"/>
      <c r="X42" s="231"/>
      <c r="Y42" s="228">
        <v>2.5</v>
      </c>
      <c r="AA42" s="512"/>
      <c r="AB42" s="236"/>
      <c r="AC42" s="237"/>
      <c r="AD42" s="235"/>
      <c r="AE42" s="225"/>
      <c r="AF42" s="225"/>
      <c r="AG42" s="225"/>
      <c r="AH42" s="225"/>
      <c r="AI42" s="225"/>
    </row>
    <row r="43" spans="1:35" s="229" customFormat="1" ht="18.75" outlineLevel="1">
      <c r="A43" s="466"/>
      <c r="B43" s="231" t="s">
        <v>570</v>
      </c>
      <c r="C43" s="232"/>
      <c r="D43" s="231"/>
      <c r="E43" s="228">
        <f>$AK$28</f>
        <v>1</v>
      </c>
      <c r="F43" s="469"/>
      <c r="G43" s="231" t="s">
        <v>202</v>
      </c>
      <c r="H43" s="232"/>
      <c r="I43" s="231"/>
      <c r="J43" s="228">
        <v>0</v>
      </c>
      <c r="K43" s="469"/>
      <c r="L43" s="231" t="s">
        <v>202</v>
      </c>
      <c r="M43" s="232"/>
      <c r="N43" s="231"/>
      <c r="O43" s="228">
        <f>$AK$32</f>
        <v>0</v>
      </c>
      <c r="P43" s="469"/>
      <c r="Q43" s="231" t="s">
        <v>202</v>
      </c>
      <c r="R43" s="232"/>
      <c r="S43" s="231"/>
      <c r="T43" s="228">
        <v>1</v>
      </c>
      <c r="U43" s="469"/>
      <c r="V43" s="231" t="s">
        <v>203</v>
      </c>
      <c r="W43" s="232"/>
      <c r="X43" s="231"/>
      <c r="Y43" s="228">
        <f>$AK$36</f>
        <v>0</v>
      </c>
      <c r="AA43" s="512"/>
      <c r="AB43" s="233"/>
      <c r="AC43" s="234"/>
      <c r="AD43" s="235"/>
      <c r="AE43" s="225"/>
      <c r="AF43" s="225"/>
      <c r="AG43" s="225"/>
      <c r="AH43" s="225"/>
      <c r="AI43" s="225"/>
    </row>
    <row r="44" spans="1:35" s="229" customFormat="1" ht="19.5" outlineLevel="1" thickBot="1">
      <c r="A44" s="467"/>
      <c r="B44" s="238" t="s">
        <v>204</v>
      </c>
      <c r="C44" s="239"/>
      <c r="D44" s="238"/>
      <c r="E44" s="240">
        <f>E39*70+E41*25+E43*60+E40*83+E42*45</f>
        <v>748.5</v>
      </c>
      <c r="F44" s="470"/>
      <c r="G44" s="238" t="s">
        <v>204</v>
      </c>
      <c r="H44" s="239"/>
      <c r="I44" s="238"/>
      <c r="J44" s="240">
        <f>J39*70+J41*25+J43*60+J40*83+J42*45</f>
        <v>673</v>
      </c>
      <c r="K44" s="470"/>
      <c r="L44" s="238" t="s">
        <v>204</v>
      </c>
      <c r="M44" s="239"/>
      <c r="N44" s="238"/>
      <c r="O44" s="240">
        <f>O39*70+O41*25+O43*60+O40*83+O42*45</f>
        <v>695</v>
      </c>
      <c r="P44" s="470"/>
      <c r="Q44" s="238" t="s">
        <v>204</v>
      </c>
      <c r="R44" s="239"/>
      <c r="S44" s="238"/>
      <c r="T44" s="240">
        <f>T39*70+T41*25+T43*60+T40*83+T42*45</f>
        <v>673</v>
      </c>
      <c r="U44" s="470"/>
      <c r="V44" s="238" t="s">
        <v>204</v>
      </c>
      <c r="W44" s="239"/>
      <c r="X44" s="238"/>
      <c r="Y44" s="241">
        <f>Y39*70+Y41*25+Y43*120+Y40*83+Y42*45</f>
        <v>672</v>
      </c>
      <c r="AA44" s="512"/>
      <c r="AB44" s="242"/>
      <c r="AC44" s="234"/>
      <c r="AD44" s="235"/>
      <c r="AE44" s="225"/>
      <c r="AF44" s="225"/>
      <c r="AG44" s="243"/>
      <c r="AH44" s="243"/>
      <c r="AI44" s="225"/>
    </row>
    <row r="45" spans="1:30" ht="16.5" customHeight="1" outlineLevel="1">
      <c r="A45" s="244" t="s">
        <v>0</v>
      </c>
      <c r="B45" s="245"/>
      <c r="C45" s="246"/>
      <c r="D45" s="247"/>
      <c r="E45" s="247"/>
      <c r="F45" s="247"/>
      <c r="G45" s="248"/>
      <c r="H45" s="249"/>
      <c r="I45" s="248"/>
      <c r="J45" s="248"/>
      <c r="K45" s="250"/>
      <c r="L45" s="251"/>
      <c r="M45" s="249"/>
      <c r="N45" s="250"/>
      <c r="O45" s="251"/>
      <c r="P45" s="250"/>
      <c r="Q45" s="250"/>
      <c r="R45" s="249"/>
      <c r="S45" s="250"/>
      <c r="T45" s="252"/>
      <c r="U45" s="253"/>
      <c r="V45" s="254"/>
      <c r="W45" s="255"/>
      <c r="X45" s="254"/>
      <c r="Y45" s="256"/>
      <c r="AA45" s="512"/>
      <c r="AB45" s="233"/>
      <c r="AC45" s="234"/>
      <c r="AD45" s="235"/>
    </row>
    <row r="46" spans="1:27" ht="16.5" outlineLevel="1">
      <c r="A46" s="257"/>
      <c r="B46" s="258" t="s">
        <v>205</v>
      </c>
      <c r="C46" s="259"/>
      <c r="D46" s="260"/>
      <c r="E46" s="260"/>
      <c r="F46" s="261"/>
      <c r="G46" s="261"/>
      <c r="H46" s="259"/>
      <c r="I46" s="107"/>
      <c r="J46" s="258" t="s">
        <v>206</v>
      </c>
      <c r="K46" s="262"/>
      <c r="L46" s="263"/>
      <c r="M46" s="264"/>
      <c r="N46" s="265"/>
      <c r="O46" s="266"/>
      <c r="P46" s="267"/>
      <c r="Q46" s="268" t="s">
        <v>207</v>
      </c>
      <c r="R46" s="269"/>
      <c r="S46" s="270"/>
      <c r="T46" s="270"/>
      <c r="U46" s="107"/>
      <c r="V46" s="270"/>
      <c r="W46" s="271"/>
      <c r="X46" s="234"/>
      <c r="Y46" s="272"/>
      <c r="AA46" s="512"/>
    </row>
    <row r="47" spans="1:25" ht="26.25" thickBot="1">
      <c r="A47" s="502" t="s">
        <v>722</v>
      </c>
      <c r="B47" s="503"/>
      <c r="C47" s="503"/>
      <c r="D47" s="503"/>
      <c r="E47" s="503"/>
      <c r="F47" s="503"/>
      <c r="G47" s="503"/>
      <c r="H47" s="503"/>
      <c r="I47" s="503"/>
      <c r="J47" s="503"/>
      <c r="K47" s="503"/>
      <c r="L47" s="503"/>
      <c r="M47" s="503"/>
      <c r="N47" s="503"/>
      <c r="O47" s="503"/>
      <c r="P47" s="503"/>
      <c r="Q47" s="503"/>
      <c r="R47" s="503"/>
      <c r="S47" s="503"/>
      <c r="T47" s="503"/>
      <c r="U47" s="503"/>
      <c r="V47" s="503"/>
      <c r="W47" s="503"/>
      <c r="X47" s="503"/>
      <c r="Y47" s="504"/>
    </row>
    <row r="48" spans="1:25" ht="16.5" customHeight="1">
      <c r="A48" s="505" t="str">
        <f>$AA74</f>
        <v>薏仁飯</v>
      </c>
      <c r="B48" s="506">
        <v>42359</v>
      </c>
      <c r="C48" s="506"/>
      <c r="D48" s="506"/>
      <c r="E48" s="507"/>
      <c r="F48" s="508" t="str">
        <f>$AA76</f>
        <v>糙米飯</v>
      </c>
      <c r="G48" s="509">
        <f>B48+1</f>
        <v>42360</v>
      </c>
      <c r="H48" s="509"/>
      <c r="I48" s="509"/>
      <c r="J48" s="509"/>
      <c r="K48" s="508" t="str">
        <f>$AA78</f>
        <v>特餐</v>
      </c>
      <c r="L48" s="510">
        <f>G48+1</f>
        <v>42361</v>
      </c>
      <c r="M48" s="510"/>
      <c r="N48" s="510"/>
      <c r="O48" s="510"/>
      <c r="P48" s="508" t="str">
        <f>$AA80</f>
        <v>糙米飯</v>
      </c>
      <c r="Q48" s="511">
        <f>L48+1</f>
        <v>42362</v>
      </c>
      <c r="R48" s="511"/>
      <c r="S48" s="511"/>
      <c r="T48" s="511"/>
      <c r="U48" s="508" t="str">
        <f>$AA82</f>
        <v>五穀糙米飯</v>
      </c>
      <c r="V48" s="494">
        <f>Q48+1</f>
        <v>42363</v>
      </c>
      <c r="W48" s="494"/>
      <c r="X48" s="494"/>
      <c r="Y48" s="495"/>
    </row>
    <row r="49" spans="1:25" ht="16.5">
      <c r="A49" s="489"/>
      <c r="B49" s="39" t="s">
        <v>2</v>
      </c>
      <c r="C49" s="40"/>
      <c r="D49" s="41"/>
      <c r="E49" s="42">
        <v>70</v>
      </c>
      <c r="F49" s="492"/>
      <c r="G49" s="43" t="s">
        <v>2</v>
      </c>
      <c r="H49" s="40"/>
      <c r="I49" s="41"/>
      <c r="J49" s="44">
        <f>E49</f>
        <v>70</v>
      </c>
      <c r="K49" s="492"/>
      <c r="L49" s="43" t="s">
        <v>2</v>
      </c>
      <c r="M49" s="40"/>
      <c r="N49" s="41"/>
      <c r="O49" s="44">
        <f>J49</f>
        <v>70</v>
      </c>
      <c r="P49" s="492"/>
      <c r="Q49" s="43" t="s">
        <v>2</v>
      </c>
      <c r="R49" s="40"/>
      <c r="S49" s="41"/>
      <c r="T49" s="44">
        <f>O49</f>
        <v>70</v>
      </c>
      <c r="U49" s="492"/>
      <c r="V49" s="43" t="s">
        <v>2</v>
      </c>
      <c r="W49" s="40"/>
      <c r="X49" s="41"/>
      <c r="Y49" s="45">
        <v>2100</v>
      </c>
    </row>
    <row r="50" spans="1:25" ht="16.5">
      <c r="A50" s="489"/>
      <c r="B50" s="43" t="s">
        <v>3</v>
      </c>
      <c r="C50" s="46"/>
      <c r="D50" s="47" t="s">
        <v>4</v>
      </c>
      <c r="E50" s="48" t="s">
        <v>5</v>
      </c>
      <c r="F50" s="492"/>
      <c r="G50" s="43" t="s">
        <v>3</v>
      </c>
      <c r="H50" s="46"/>
      <c r="I50" s="47" t="s">
        <v>4</v>
      </c>
      <c r="J50" s="49" t="s">
        <v>6</v>
      </c>
      <c r="K50" s="492"/>
      <c r="L50" s="43" t="s">
        <v>3</v>
      </c>
      <c r="M50" s="46"/>
      <c r="N50" s="47" t="s">
        <v>4</v>
      </c>
      <c r="O50" s="49" t="s">
        <v>6</v>
      </c>
      <c r="P50" s="492"/>
      <c r="Q50" s="43" t="s">
        <v>3</v>
      </c>
      <c r="R50" s="46"/>
      <c r="S50" s="47" t="s">
        <v>4</v>
      </c>
      <c r="T50" s="49" t="s">
        <v>6</v>
      </c>
      <c r="U50" s="492"/>
      <c r="V50" s="43" t="s">
        <v>3</v>
      </c>
      <c r="W50" s="46"/>
      <c r="X50" s="47" t="s">
        <v>4</v>
      </c>
      <c r="Y50" s="50" t="s">
        <v>6</v>
      </c>
    </row>
    <row r="51" spans="1:25" ht="16.5" customHeight="1">
      <c r="A51" s="489"/>
      <c r="B51" s="51" t="s">
        <v>7</v>
      </c>
      <c r="C51" s="52" t="s">
        <v>8</v>
      </c>
      <c r="D51" s="53">
        <v>57.5</v>
      </c>
      <c r="E51" s="54"/>
      <c r="F51" s="492"/>
      <c r="G51" s="51" t="s">
        <v>7</v>
      </c>
      <c r="H51" s="52" t="s">
        <v>8</v>
      </c>
      <c r="I51" s="53">
        <v>50</v>
      </c>
      <c r="J51" s="55"/>
      <c r="K51" s="492"/>
      <c r="L51" s="51" t="s">
        <v>631</v>
      </c>
      <c r="M51" s="52" t="s">
        <v>632</v>
      </c>
      <c r="N51" s="53">
        <v>57.2</v>
      </c>
      <c r="O51" s="55"/>
      <c r="P51" s="492"/>
      <c r="Q51" s="51" t="s">
        <v>7</v>
      </c>
      <c r="R51" s="52" t="s">
        <v>8</v>
      </c>
      <c r="S51" s="53">
        <v>47.5</v>
      </c>
      <c r="T51" s="55"/>
      <c r="U51" s="492"/>
      <c r="V51" s="51" t="s">
        <v>7</v>
      </c>
      <c r="W51" s="52" t="s">
        <v>8</v>
      </c>
      <c r="X51" s="53">
        <v>40</v>
      </c>
      <c r="Y51" s="56"/>
    </row>
    <row r="52" spans="1:25" ht="16.5">
      <c r="A52" s="489"/>
      <c r="B52" s="57" t="s">
        <v>633</v>
      </c>
      <c r="C52" s="52" t="s">
        <v>52</v>
      </c>
      <c r="D52" s="53">
        <v>4.8</v>
      </c>
      <c r="E52" s="54"/>
      <c r="F52" s="492"/>
      <c r="G52" s="57" t="s">
        <v>13</v>
      </c>
      <c r="H52" s="52" t="s">
        <v>8</v>
      </c>
      <c r="I52" s="53">
        <v>14</v>
      </c>
      <c r="J52" s="55"/>
      <c r="K52" s="492"/>
      <c r="L52" s="64" t="s">
        <v>723</v>
      </c>
      <c r="M52" s="65" t="s">
        <v>17</v>
      </c>
      <c r="N52" s="66">
        <v>28.5</v>
      </c>
      <c r="O52" s="55">
        <v>0.6</v>
      </c>
      <c r="P52" s="492"/>
      <c r="Q52" s="57" t="s">
        <v>13</v>
      </c>
      <c r="R52" s="52" t="s">
        <v>8</v>
      </c>
      <c r="S52" s="53">
        <v>14</v>
      </c>
      <c r="T52" s="55"/>
      <c r="U52" s="492"/>
      <c r="V52" s="57" t="s">
        <v>13</v>
      </c>
      <c r="W52" s="52" t="s">
        <v>8</v>
      </c>
      <c r="X52" s="53">
        <v>17</v>
      </c>
      <c r="Y52" s="56"/>
    </row>
    <row r="53" spans="1:25" ht="16.5">
      <c r="A53" s="490"/>
      <c r="B53" s="59"/>
      <c r="C53" s="46"/>
      <c r="D53" s="43"/>
      <c r="E53" s="60"/>
      <c r="F53" s="493"/>
      <c r="G53" s="61"/>
      <c r="H53" s="62"/>
      <c r="I53" s="47"/>
      <c r="J53" s="63"/>
      <c r="K53" s="493"/>
      <c r="L53" s="64" t="s">
        <v>318</v>
      </c>
      <c r="M53" s="65" t="s">
        <v>39</v>
      </c>
      <c r="N53" s="66">
        <v>7</v>
      </c>
      <c r="O53" s="55"/>
      <c r="P53" s="493"/>
      <c r="Q53" s="51"/>
      <c r="R53" s="52"/>
      <c r="S53" s="47"/>
      <c r="T53" s="63"/>
      <c r="U53" s="493"/>
      <c r="V53" s="51" t="s">
        <v>636</v>
      </c>
      <c r="W53" s="52" t="s">
        <v>19</v>
      </c>
      <c r="X53" s="53">
        <v>4.5</v>
      </c>
      <c r="Y53" s="56"/>
    </row>
    <row r="54" spans="1:25" ht="16.5" customHeight="1">
      <c r="A54" s="496" t="str">
        <f>$AB74</f>
        <v>椰香咖哩百頁</v>
      </c>
      <c r="B54" s="344" t="s">
        <v>724</v>
      </c>
      <c r="C54" s="345" t="s">
        <v>36</v>
      </c>
      <c r="D54" s="288">
        <v>60</v>
      </c>
      <c r="E54" s="69">
        <v>4</v>
      </c>
      <c r="F54" s="499" t="str">
        <f>$AB76</f>
        <v>回鍋干片</v>
      </c>
      <c r="G54" s="67" t="s">
        <v>725</v>
      </c>
      <c r="H54" s="287" t="s">
        <v>36</v>
      </c>
      <c r="I54" s="66">
        <v>40</v>
      </c>
      <c r="J54" s="70">
        <v>3</v>
      </c>
      <c r="K54" s="499" t="str">
        <f>$AB78</f>
        <v>番茄蔬菜麵</v>
      </c>
      <c r="L54" s="64" t="s">
        <v>297</v>
      </c>
      <c r="M54" s="65" t="s">
        <v>17</v>
      </c>
      <c r="N54" s="66">
        <v>14.5</v>
      </c>
      <c r="O54" s="55"/>
      <c r="P54" s="499" t="str">
        <f>$AB80</f>
        <v>翠綠燴炒</v>
      </c>
      <c r="Q54" s="67" t="s">
        <v>214</v>
      </c>
      <c r="R54" s="68" t="s">
        <v>36</v>
      </c>
      <c r="S54" s="66">
        <v>76</v>
      </c>
      <c r="T54" s="353">
        <v>4.5</v>
      </c>
      <c r="U54" s="499" t="str">
        <f>$AB82</f>
        <v>青蔬燴凍豆腐</v>
      </c>
      <c r="V54" s="72" t="s">
        <v>637</v>
      </c>
      <c r="W54" s="73" t="s">
        <v>213</v>
      </c>
      <c r="X54" s="74">
        <v>45</v>
      </c>
      <c r="Y54" s="56"/>
    </row>
    <row r="55" spans="1:25" ht="16.5">
      <c r="A55" s="497"/>
      <c r="B55" s="67" t="s">
        <v>649</v>
      </c>
      <c r="C55" s="287" t="s">
        <v>295</v>
      </c>
      <c r="D55" s="66"/>
      <c r="E55" s="69"/>
      <c r="F55" s="500"/>
      <c r="G55" s="67" t="s">
        <v>28</v>
      </c>
      <c r="H55" s="68" t="s">
        <v>17</v>
      </c>
      <c r="I55" s="66">
        <v>50</v>
      </c>
      <c r="J55" s="70"/>
      <c r="K55" s="500"/>
      <c r="L55" s="64" t="s">
        <v>71</v>
      </c>
      <c r="M55" s="65" t="s">
        <v>17</v>
      </c>
      <c r="N55" s="66">
        <v>7</v>
      </c>
      <c r="O55" s="274">
        <v>0.6</v>
      </c>
      <c r="P55" s="500"/>
      <c r="Q55" s="67" t="s">
        <v>638</v>
      </c>
      <c r="R55" s="68" t="s">
        <v>109</v>
      </c>
      <c r="S55" s="66">
        <v>29</v>
      </c>
      <c r="T55" s="82"/>
      <c r="U55" s="500"/>
      <c r="V55" s="72" t="s">
        <v>639</v>
      </c>
      <c r="W55" s="73" t="s">
        <v>74</v>
      </c>
      <c r="X55" s="75">
        <v>26</v>
      </c>
      <c r="Y55" s="56"/>
    </row>
    <row r="56" spans="1:25" ht="16.5">
      <c r="A56" s="497"/>
      <c r="B56" s="77" t="s">
        <v>68</v>
      </c>
      <c r="C56" s="337" t="s">
        <v>39</v>
      </c>
      <c r="D56" s="66">
        <v>40</v>
      </c>
      <c r="E56" s="69"/>
      <c r="F56" s="500"/>
      <c r="G56" s="77" t="s">
        <v>640</v>
      </c>
      <c r="H56" s="68" t="s">
        <v>88</v>
      </c>
      <c r="I56" s="66">
        <v>5.5</v>
      </c>
      <c r="J56" s="70"/>
      <c r="K56" s="500"/>
      <c r="L56" s="64" t="s">
        <v>726</v>
      </c>
      <c r="M56" s="65" t="s">
        <v>74</v>
      </c>
      <c r="N56" s="66">
        <v>4.5</v>
      </c>
      <c r="O56" s="55"/>
      <c r="P56" s="500"/>
      <c r="Q56" s="77" t="s">
        <v>727</v>
      </c>
      <c r="R56" s="68" t="s">
        <v>15</v>
      </c>
      <c r="S56" s="66">
        <v>10</v>
      </c>
      <c r="T56" s="55">
        <v>1</v>
      </c>
      <c r="U56" s="500"/>
      <c r="V56" s="72" t="s">
        <v>642</v>
      </c>
      <c r="W56" s="73" t="s">
        <v>74</v>
      </c>
      <c r="X56" s="74">
        <v>26</v>
      </c>
      <c r="Y56" s="273"/>
    </row>
    <row r="57" spans="1:25" ht="16.5">
      <c r="A57" s="497"/>
      <c r="B57" s="77" t="s">
        <v>643</v>
      </c>
      <c r="C57" s="287" t="s">
        <v>45</v>
      </c>
      <c r="D57" s="66">
        <v>1</v>
      </c>
      <c r="E57" s="69"/>
      <c r="F57" s="500"/>
      <c r="G57" s="77" t="s">
        <v>644</v>
      </c>
      <c r="H57" s="68" t="s">
        <v>12</v>
      </c>
      <c r="I57" s="66">
        <v>0.5</v>
      </c>
      <c r="J57" s="80"/>
      <c r="K57" s="500"/>
      <c r="L57" s="64"/>
      <c r="M57" s="65"/>
      <c r="N57" s="66"/>
      <c r="O57" s="55"/>
      <c r="P57" s="500"/>
      <c r="Q57" s="78"/>
      <c r="R57" s="81"/>
      <c r="S57" s="79"/>
      <c r="T57" s="55"/>
      <c r="U57" s="500"/>
      <c r="V57" s="72"/>
      <c r="W57" s="73"/>
      <c r="X57" s="74"/>
      <c r="Y57" s="56"/>
    </row>
    <row r="58" spans="1:25" ht="16.5">
      <c r="A58" s="497"/>
      <c r="B58" s="78" t="s">
        <v>728</v>
      </c>
      <c r="C58" s="346" t="s">
        <v>49</v>
      </c>
      <c r="D58" s="86">
        <v>4.8</v>
      </c>
      <c r="E58" s="69"/>
      <c r="F58" s="500"/>
      <c r="G58" s="84" t="s">
        <v>50</v>
      </c>
      <c r="H58" s="85" t="s">
        <v>17</v>
      </c>
      <c r="I58" s="86">
        <v>1</v>
      </c>
      <c r="J58" s="70"/>
      <c r="K58" s="500"/>
      <c r="L58" s="64" t="s">
        <v>641</v>
      </c>
      <c r="M58" s="346" t="s">
        <v>49</v>
      </c>
      <c r="N58" s="66">
        <v>4</v>
      </c>
      <c r="O58" s="55"/>
      <c r="P58" s="500"/>
      <c r="Q58" s="78"/>
      <c r="R58" s="81"/>
      <c r="S58" s="79"/>
      <c r="T58" s="55"/>
      <c r="U58" s="500"/>
      <c r="V58" s="72"/>
      <c r="W58" s="73"/>
      <c r="X58" s="74"/>
      <c r="Y58" s="56"/>
    </row>
    <row r="59" spans="1:25" ht="16.5">
      <c r="A59" s="497"/>
      <c r="B59" s="78"/>
      <c r="C59" s="81"/>
      <c r="D59" s="79"/>
      <c r="E59" s="69"/>
      <c r="F59" s="500"/>
      <c r="G59" s="78"/>
      <c r="H59" s="81"/>
      <c r="I59" s="79"/>
      <c r="J59" s="70"/>
      <c r="K59" s="500"/>
      <c r="L59" s="64" t="s">
        <v>607</v>
      </c>
      <c r="M59" s="65" t="s">
        <v>39</v>
      </c>
      <c r="N59" s="66">
        <v>5</v>
      </c>
      <c r="O59" s="55"/>
      <c r="P59" s="500"/>
      <c r="Q59" s="67"/>
      <c r="R59" s="68"/>
      <c r="S59" s="74"/>
      <c r="T59" s="55"/>
      <c r="U59" s="500"/>
      <c r="V59" s="64"/>
      <c r="W59" s="65"/>
      <c r="X59" s="66"/>
      <c r="Y59" s="165"/>
    </row>
    <row r="60" spans="1:25" ht="16.5">
      <c r="A60" s="498"/>
      <c r="B60" s="89" t="s">
        <v>59</v>
      </c>
      <c r="C60" s="90"/>
      <c r="D60" s="91">
        <f>SUM(D54:D59)</f>
        <v>105.8</v>
      </c>
      <c r="E60" s="92">
        <f>SUM(E54:E59)</f>
        <v>4</v>
      </c>
      <c r="F60" s="501"/>
      <c r="G60" s="89" t="s">
        <v>59</v>
      </c>
      <c r="H60" s="90"/>
      <c r="I60" s="93">
        <f>SUM(I54:I59)</f>
        <v>97</v>
      </c>
      <c r="J60" s="93"/>
      <c r="K60" s="501"/>
      <c r="L60" s="89" t="s">
        <v>59</v>
      </c>
      <c r="M60" s="94"/>
      <c r="N60" s="95">
        <f>SUM(N51:N59)</f>
        <v>127.7</v>
      </c>
      <c r="O60" s="95">
        <f>SUM(O51:O59)</f>
        <v>1.2</v>
      </c>
      <c r="P60" s="501"/>
      <c r="Q60" s="89" t="s">
        <v>59</v>
      </c>
      <c r="R60" s="94"/>
      <c r="S60" s="95">
        <f>SUM(S53:S59)</f>
        <v>115</v>
      </c>
      <c r="T60" s="95">
        <f>SUM(T54:T59)</f>
        <v>5.5</v>
      </c>
      <c r="U60" s="501"/>
      <c r="V60" s="89" t="s">
        <v>59</v>
      </c>
      <c r="W60" s="94"/>
      <c r="X60" s="95">
        <f>SUM(X54:X59)</f>
        <v>97</v>
      </c>
      <c r="Y60" s="96">
        <f>SUM(Y54:Y59)</f>
        <v>0</v>
      </c>
    </row>
    <row r="61" spans="1:25" ht="16.5" customHeight="1">
      <c r="A61" s="486" t="str">
        <f>$AC74</f>
        <v>芥仁鮮燴</v>
      </c>
      <c r="B61" s="84" t="s">
        <v>651</v>
      </c>
      <c r="C61" s="73" t="s">
        <v>652</v>
      </c>
      <c r="D61" s="97">
        <v>62</v>
      </c>
      <c r="E61" s="69"/>
      <c r="F61" s="487" t="str">
        <f>$AC76</f>
        <v>香菇炒蔬菜</v>
      </c>
      <c r="G61" s="98" t="s">
        <v>729</v>
      </c>
      <c r="H61" s="99"/>
      <c r="I61" s="100"/>
      <c r="J61" s="70">
        <v>4.5</v>
      </c>
      <c r="K61" s="487" t="str">
        <f>$AC78</f>
        <v>唐楊嫩豆腐</v>
      </c>
      <c r="L61" s="101" t="s">
        <v>336</v>
      </c>
      <c r="M61" s="65" t="s">
        <v>36</v>
      </c>
      <c r="N61" s="97">
        <v>2</v>
      </c>
      <c r="O61" s="55" t="s">
        <v>730</v>
      </c>
      <c r="P61" s="487" t="str">
        <f>$AC80</f>
        <v>蛋酥蕪菁</v>
      </c>
      <c r="Q61" s="102" t="s">
        <v>731</v>
      </c>
      <c r="R61" s="73" t="s">
        <v>27</v>
      </c>
      <c r="S61" s="100">
        <v>45.5</v>
      </c>
      <c r="T61" s="55"/>
      <c r="U61" s="487" t="str">
        <f>$AC82</f>
        <v>茄汁洋芋</v>
      </c>
      <c r="V61" s="84" t="s">
        <v>68</v>
      </c>
      <c r="W61" s="68" t="s">
        <v>39</v>
      </c>
      <c r="X61" s="97">
        <v>66.5</v>
      </c>
      <c r="Y61" s="56"/>
    </row>
    <row r="62" spans="1:25" ht="16.5">
      <c r="A62" s="486"/>
      <c r="B62" s="84" t="s">
        <v>658</v>
      </c>
      <c r="C62" s="68" t="s">
        <v>659</v>
      </c>
      <c r="D62" s="97">
        <v>4.5</v>
      </c>
      <c r="E62" s="69"/>
      <c r="F62" s="487"/>
      <c r="G62" s="103" t="s">
        <v>660</v>
      </c>
      <c r="H62" s="65" t="s">
        <v>661</v>
      </c>
      <c r="I62" s="104">
        <v>5.5</v>
      </c>
      <c r="J62" s="275"/>
      <c r="K62" s="487"/>
      <c r="L62" s="101" t="s">
        <v>732</v>
      </c>
      <c r="M62" s="65" t="s">
        <v>733</v>
      </c>
      <c r="N62" s="97">
        <v>1</v>
      </c>
      <c r="O62" s="55" t="s">
        <v>734</v>
      </c>
      <c r="P62" s="487"/>
      <c r="Q62" s="103" t="s">
        <v>288</v>
      </c>
      <c r="R62" s="73" t="s">
        <v>70</v>
      </c>
      <c r="S62" s="104">
        <v>1.5</v>
      </c>
      <c r="T62" s="55"/>
      <c r="U62" s="487"/>
      <c r="V62" s="84" t="s">
        <v>297</v>
      </c>
      <c r="W62" s="68" t="s">
        <v>17</v>
      </c>
      <c r="X62" s="97">
        <v>7</v>
      </c>
      <c r="Y62" s="56"/>
    </row>
    <row r="63" spans="1:25" ht="16.5">
      <c r="A63" s="486"/>
      <c r="B63" s="84" t="s">
        <v>735</v>
      </c>
      <c r="C63" s="73"/>
      <c r="D63" s="97"/>
      <c r="E63" s="69">
        <v>1</v>
      </c>
      <c r="F63" s="487"/>
      <c r="G63" s="113" t="s">
        <v>38</v>
      </c>
      <c r="H63" s="108" t="s">
        <v>39</v>
      </c>
      <c r="I63" s="109">
        <v>3</v>
      </c>
      <c r="J63" s="70"/>
      <c r="K63" s="487"/>
      <c r="L63" s="101" t="s">
        <v>304</v>
      </c>
      <c r="M63" s="65"/>
      <c r="N63" s="97"/>
      <c r="O63" s="55">
        <v>3</v>
      </c>
      <c r="P63" s="487"/>
      <c r="Q63" s="103" t="s">
        <v>38</v>
      </c>
      <c r="R63" s="73" t="s">
        <v>17</v>
      </c>
      <c r="S63" s="104">
        <v>14.5</v>
      </c>
      <c r="T63" s="55"/>
      <c r="U63" s="487"/>
      <c r="V63" s="84" t="s">
        <v>318</v>
      </c>
      <c r="W63" s="68" t="s">
        <v>39</v>
      </c>
      <c r="X63" s="97">
        <v>5</v>
      </c>
      <c r="Y63" s="56"/>
    </row>
    <row r="64" spans="1:25" ht="16.5">
      <c r="A64" s="486"/>
      <c r="B64" s="84"/>
      <c r="C64" s="73"/>
      <c r="D64" s="97"/>
      <c r="E64" s="69"/>
      <c r="F64" s="487"/>
      <c r="G64" s="103"/>
      <c r="H64" s="68"/>
      <c r="I64" s="97"/>
      <c r="J64" s="70"/>
      <c r="K64" s="487"/>
      <c r="L64" s="101"/>
      <c r="M64" s="65"/>
      <c r="N64" s="97"/>
      <c r="O64" s="55"/>
      <c r="P64" s="487"/>
      <c r="Q64" s="103"/>
      <c r="R64" s="73"/>
      <c r="S64" s="104"/>
      <c r="T64" s="55"/>
      <c r="U64" s="487"/>
      <c r="V64" s="72"/>
      <c r="W64" s="73"/>
      <c r="X64" s="97"/>
      <c r="Y64" s="56"/>
    </row>
    <row r="65" spans="1:25" ht="16.5">
      <c r="A65" s="486"/>
      <c r="B65" s="72" t="s">
        <v>228</v>
      </c>
      <c r="C65" s="65" t="s">
        <v>661</v>
      </c>
      <c r="D65" s="97">
        <v>3</v>
      </c>
      <c r="E65" s="69"/>
      <c r="F65" s="487"/>
      <c r="G65" s="103"/>
      <c r="H65" s="108"/>
      <c r="I65" s="109"/>
      <c r="J65" s="70"/>
      <c r="K65" s="487"/>
      <c r="L65" s="101"/>
      <c r="M65" s="65"/>
      <c r="N65" s="97"/>
      <c r="O65" s="55"/>
      <c r="P65" s="487"/>
      <c r="Q65" s="103"/>
      <c r="R65" s="73"/>
      <c r="S65" s="106"/>
      <c r="T65" s="55">
        <v>2</v>
      </c>
      <c r="U65" s="487"/>
      <c r="V65" s="72"/>
      <c r="W65" s="73"/>
      <c r="X65" s="97"/>
      <c r="Y65" s="56"/>
    </row>
    <row r="66" spans="1:25" ht="16.5">
      <c r="A66" s="486"/>
      <c r="B66" s="110"/>
      <c r="C66" s="111"/>
      <c r="D66" s="112"/>
      <c r="E66" s="69"/>
      <c r="F66" s="487"/>
      <c r="G66" s="113"/>
      <c r="H66" s="108"/>
      <c r="I66" s="109"/>
      <c r="J66" s="70"/>
      <c r="K66" s="487"/>
      <c r="L66" s="101"/>
      <c r="M66" s="65"/>
      <c r="N66" s="112"/>
      <c r="O66" s="55"/>
      <c r="P66" s="487"/>
      <c r="Q66" s="110"/>
      <c r="R66" s="111"/>
      <c r="S66" s="112"/>
      <c r="T66" s="55"/>
      <c r="U66" s="487"/>
      <c r="V66" s="114" t="s">
        <v>666</v>
      </c>
      <c r="W66" s="68"/>
      <c r="X66" s="97"/>
      <c r="Y66" s="56"/>
    </row>
    <row r="67" spans="1:25" ht="16.5">
      <c r="A67" s="486"/>
      <c r="B67" s="72"/>
      <c r="C67" s="73"/>
      <c r="D67" s="112"/>
      <c r="E67" s="69"/>
      <c r="F67" s="487"/>
      <c r="G67" s="84"/>
      <c r="H67" s="68"/>
      <c r="I67" s="97"/>
      <c r="J67" s="70"/>
      <c r="K67" s="487"/>
      <c r="L67" s="72" t="s">
        <v>647</v>
      </c>
      <c r="M67" s="73" t="s">
        <v>34</v>
      </c>
      <c r="N67" s="112">
        <v>11</v>
      </c>
      <c r="O67" s="55"/>
      <c r="P67" s="487"/>
      <c r="Q67" s="72"/>
      <c r="R67" s="73"/>
      <c r="S67" s="112"/>
      <c r="T67" s="55"/>
      <c r="U67" s="487"/>
      <c r="V67" s="117"/>
      <c r="W67" s="118"/>
      <c r="X67" s="112"/>
      <c r="Y67" s="56"/>
    </row>
    <row r="68" spans="1:25" ht="16.5">
      <c r="A68" s="486"/>
      <c r="B68" s="89" t="s">
        <v>59</v>
      </c>
      <c r="C68" s="94"/>
      <c r="D68" s="95">
        <f>SUM(D61:D67)</f>
        <v>69.5</v>
      </c>
      <c r="E68" s="92">
        <f>SUM(E61:E67)</f>
        <v>1</v>
      </c>
      <c r="F68" s="487"/>
      <c r="G68" s="89" t="s">
        <v>59</v>
      </c>
      <c r="H68" s="94"/>
      <c r="I68" s="95">
        <f>SUM(I61:I67)</f>
        <v>8.5</v>
      </c>
      <c r="J68" s="95">
        <f>SUM(J61:J67)</f>
        <v>4.5</v>
      </c>
      <c r="K68" s="487"/>
      <c r="L68" s="89" t="s">
        <v>59</v>
      </c>
      <c r="M68" s="94"/>
      <c r="N68" s="95">
        <f>SUM(N61:N67)</f>
        <v>14</v>
      </c>
      <c r="O68" s="95">
        <f>SUM(O61:O67)</f>
        <v>3</v>
      </c>
      <c r="P68" s="487"/>
      <c r="Q68" s="89" t="s">
        <v>59</v>
      </c>
      <c r="R68" s="94"/>
      <c r="S68" s="95">
        <f>SUM(S61:S67)</f>
        <v>61.5</v>
      </c>
      <c r="T68" s="95">
        <f>SUM(T61:T67)</f>
        <v>2</v>
      </c>
      <c r="U68" s="487"/>
      <c r="V68" s="89" t="s">
        <v>59</v>
      </c>
      <c r="W68" s="94"/>
      <c r="X68" s="95">
        <f>SUM(X61:X67)</f>
        <v>78.5</v>
      </c>
      <c r="Y68" s="96">
        <f>SUM(Y61:Y67)</f>
        <v>0</v>
      </c>
    </row>
    <row r="69" spans="1:25" ht="16.5" customHeight="1">
      <c r="A69" s="488" t="str">
        <f>$AD74</f>
        <v>炒扁蒲</v>
      </c>
      <c r="B69" s="72" t="s">
        <v>339</v>
      </c>
      <c r="C69" s="73" t="s">
        <v>17</v>
      </c>
      <c r="D69" s="124">
        <v>81</v>
      </c>
      <c r="E69" s="125"/>
      <c r="F69" s="491" t="str">
        <f>$AD76</f>
        <v>清燙小白菜</v>
      </c>
      <c r="G69" s="72" t="s">
        <v>326</v>
      </c>
      <c r="H69" s="73" t="s">
        <v>93</v>
      </c>
      <c r="I69" s="124">
        <v>74</v>
      </c>
      <c r="J69" s="55"/>
      <c r="K69" s="491" t="str">
        <f>$AD78</f>
        <v>炒蚵白菜</v>
      </c>
      <c r="L69" s="339" t="s">
        <v>495</v>
      </c>
      <c r="M69" s="99" t="s">
        <v>328</v>
      </c>
      <c r="N69" s="124">
        <v>71.5</v>
      </c>
      <c r="O69" s="55"/>
      <c r="P69" s="491" t="str">
        <f>$AD80</f>
        <v>炒廣島芥菜</v>
      </c>
      <c r="Q69" s="126" t="s">
        <v>329</v>
      </c>
      <c r="R69" s="73" t="s">
        <v>93</v>
      </c>
      <c r="S69" s="124">
        <v>76</v>
      </c>
      <c r="T69" s="54"/>
      <c r="U69" s="491" t="str">
        <f>$AD82</f>
        <v>薑絲小松菜</v>
      </c>
      <c r="V69" s="126" t="s">
        <v>667</v>
      </c>
      <c r="W69" s="73" t="s">
        <v>93</v>
      </c>
      <c r="X69" s="124">
        <v>74</v>
      </c>
      <c r="Y69" s="127"/>
    </row>
    <row r="70" spans="1:25" ht="16.5">
      <c r="A70" s="489"/>
      <c r="B70" s="72" t="s">
        <v>82</v>
      </c>
      <c r="C70" s="73" t="s">
        <v>43</v>
      </c>
      <c r="D70" s="97">
        <v>0.5</v>
      </c>
      <c r="E70" s="274">
        <v>0.1</v>
      </c>
      <c r="F70" s="492"/>
      <c r="G70" s="72" t="s">
        <v>82</v>
      </c>
      <c r="H70" s="73" t="s">
        <v>43</v>
      </c>
      <c r="I70" s="97">
        <v>1</v>
      </c>
      <c r="J70" s="274">
        <v>0.1</v>
      </c>
      <c r="K70" s="492"/>
      <c r="L70" s="72" t="s">
        <v>82</v>
      </c>
      <c r="M70" s="73" t="s">
        <v>43</v>
      </c>
      <c r="N70" s="97">
        <v>1</v>
      </c>
      <c r="O70" s="274">
        <v>0.1</v>
      </c>
      <c r="P70" s="492"/>
      <c r="Q70" s="72" t="s">
        <v>82</v>
      </c>
      <c r="R70" s="73" t="s">
        <v>43</v>
      </c>
      <c r="S70" s="97">
        <v>1.5</v>
      </c>
      <c r="T70" s="274">
        <v>0.1</v>
      </c>
      <c r="U70" s="492"/>
      <c r="V70" s="72" t="s">
        <v>82</v>
      </c>
      <c r="W70" s="73" t="s">
        <v>43</v>
      </c>
      <c r="X70" s="97">
        <v>0.5</v>
      </c>
      <c r="Y70" s="274">
        <v>0.1</v>
      </c>
    </row>
    <row r="71" spans="1:25" ht="17.25" thickBot="1">
      <c r="A71" s="489"/>
      <c r="B71" s="84"/>
      <c r="C71" s="68"/>
      <c r="D71" s="97"/>
      <c r="E71" s="125"/>
      <c r="F71" s="492"/>
      <c r="G71" s="72"/>
      <c r="H71" s="73"/>
      <c r="I71" s="47"/>
      <c r="J71" s="125"/>
      <c r="K71" s="492"/>
      <c r="L71" s="128"/>
      <c r="M71" s="129"/>
      <c r="N71" s="130"/>
      <c r="O71" s="125"/>
      <c r="P71" s="492"/>
      <c r="Q71" s="72"/>
      <c r="R71" s="73"/>
      <c r="S71" s="47"/>
      <c r="T71" s="125"/>
      <c r="U71" s="492"/>
      <c r="V71" s="132"/>
      <c r="W71" s="133"/>
      <c r="X71" s="97"/>
      <c r="Y71" s="125"/>
    </row>
    <row r="72" spans="1:25" ht="16.5">
      <c r="A72" s="489"/>
      <c r="B72" s="84"/>
      <c r="C72" s="68"/>
      <c r="D72" s="97"/>
      <c r="E72" s="136"/>
      <c r="F72" s="492"/>
      <c r="G72" s="72" t="s">
        <v>97</v>
      </c>
      <c r="H72" s="73"/>
      <c r="I72" s="47"/>
      <c r="J72" s="137"/>
      <c r="K72" s="492"/>
      <c r="L72" s="138" t="s">
        <v>98</v>
      </c>
      <c r="M72" s="139" t="s">
        <v>99</v>
      </c>
      <c r="N72" s="140">
        <v>19</v>
      </c>
      <c r="O72" s="141"/>
      <c r="P72" s="492"/>
      <c r="Q72" s="72"/>
      <c r="R72" s="73"/>
      <c r="S72" s="47"/>
      <c r="T72" s="142"/>
      <c r="U72" s="492"/>
      <c r="V72" s="132"/>
      <c r="W72" s="133"/>
      <c r="X72" s="97"/>
      <c r="Y72" s="143"/>
    </row>
    <row r="73" spans="1:25" ht="15" customHeight="1" thickBot="1">
      <c r="A73" s="489"/>
      <c r="B73" s="72"/>
      <c r="C73" s="73"/>
      <c r="D73" s="97"/>
      <c r="E73" s="142"/>
      <c r="F73" s="492"/>
      <c r="G73" s="72"/>
      <c r="H73" s="73"/>
      <c r="I73" s="47"/>
      <c r="J73" s="55"/>
      <c r="K73" s="492"/>
      <c r="L73" s="147" t="s">
        <v>100</v>
      </c>
      <c r="M73" s="148" t="s">
        <v>101</v>
      </c>
      <c r="N73" s="149"/>
      <c r="O73" s="150"/>
      <c r="P73" s="492"/>
      <c r="Q73" s="72" t="s">
        <v>97</v>
      </c>
      <c r="R73" s="73"/>
      <c r="S73" s="47"/>
      <c r="T73" s="142"/>
      <c r="U73" s="492"/>
      <c r="V73" s="132"/>
      <c r="W73" s="133"/>
      <c r="X73" s="97"/>
      <c r="Y73" s="143"/>
    </row>
    <row r="74" spans="1:38" ht="15" customHeight="1">
      <c r="A74" s="490"/>
      <c r="B74" s="89" t="s">
        <v>59</v>
      </c>
      <c r="C74" s="94"/>
      <c r="D74" s="95">
        <f>SUM(D69:D73)</f>
        <v>81.5</v>
      </c>
      <c r="E74" s="92">
        <f>SUM(E69:E73)</f>
        <v>0.1</v>
      </c>
      <c r="F74" s="493"/>
      <c r="G74" s="89" t="s">
        <v>59</v>
      </c>
      <c r="H74" s="94"/>
      <c r="I74" s="95">
        <f>SUM(I69:I73)</f>
        <v>75</v>
      </c>
      <c r="J74" s="95">
        <f>SUM(J69:J73)</f>
        <v>0.1</v>
      </c>
      <c r="K74" s="493"/>
      <c r="L74" s="89" t="s">
        <v>59</v>
      </c>
      <c r="M74" s="94"/>
      <c r="N74" s="95">
        <f>SUM(N69:N73)</f>
        <v>91.5</v>
      </c>
      <c r="O74" s="95">
        <f>SUM(O69:O73)</f>
        <v>0.1</v>
      </c>
      <c r="P74" s="493"/>
      <c r="Q74" s="89" t="s">
        <v>59</v>
      </c>
      <c r="R74" s="94"/>
      <c r="S74" s="95">
        <f>SUM(S69:S73)</f>
        <v>77.5</v>
      </c>
      <c r="T74" s="92">
        <f>SUM(T69:T73)</f>
        <v>0.1</v>
      </c>
      <c r="U74" s="493"/>
      <c r="V74" s="153" t="s">
        <v>59</v>
      </c>
      <c r="W74" s="94"/>
      <c r="X74" s="95">
        <f>SUM(X67:X74)</f>
        <v>0</v>
      </c>
      <c r="Y74" s="96">
        <f>SUM(Y69:Y73)</f>
        <v>0.1</v>
      </c>
      <c r="AA74" s="154" t="s">
        <v>669</v>
      </c>
      <c r="AB74" s="13" t="s">
        <v>736</v>
      </c>
      <c r="AC74" s="7" t="s">
        <v>671</v>
      </c>
      <c r="AD74" s="156" t="s">
        <v>737</v>
      </c>
      <c r="AE74" s="8" t="s">
        <v>673</v>
      </c>
      <c r="AF74" s="157" t="s">
        <v>107</v>
      </c>
      <c r="AG74" s="484">
        <v>5.1</v>
      </c>
      <c r="AH74" s="483">
        <v>1.4</v>
      </c>
      <c r="AI74" s="483">
        <v>2.5</v>
      </c>
      <c r="AJ74" s="483">
        <v>3</v>
      </c>
      <c r="AK74" s="158">
        <v>1</v>
      </c>
      <c r="AL74" s="1">
        <v>730.7</v>
      </c>
    </row>
    <row r="75" spans="1:38" ht="15" customHeight="1">
      <c r="A75" s="473" t="str">
        <f>$AE74</f>
        <v>蘿蔔玉米湯</v>
      </c>
      <c r="B75" s="64" t="s">
        <v>674</v>
      </c>
      <c r="C75" s="65" t="s">
        <v>17</v>
      </c>
      <c r="D75" s="97">
        <v>28.5</v>
      </c>
      <c r="E75" s="69"/>
      <c r="F75" s="475" t="str">
        <f>$AE76</f>
        <v>紅豆湯圓</v>
      </c>
      <c r="G75" s="64" t="s">
        <v>675</v>
      </c>
      <c r="H75" s="159" t="s">
        <v>52</v>
      </c>
      <c r="I75" s="160">
        <v>7</v>
      </c>
      <c r="J75" s="70"/>
      <c r="K75" s="475" t="str">
        <f>$AE78</f>
        <v>玉米蛋花湯</v>
      </c>
      <c r="L75" s="64" t="s">
        <v>676</v>
      </c>
      <c r="M75" s="68" t="s">
        <v>74</v>
      </c>
      <c r="N75" s="162">
        <v>14.5</v>
      </c>
      <c r="O75" s="276"/>
      <c r="P75" s="475" t="str">
        <f>$AE80</f>
        <v>海芽味噌湯</v>
      </c>
      <c r="Q75" s="164" t="s">
        <v>108</v>
      </c>
      <c r="R75" s="73" t="s">
        <v>17</v>
      </c>
      <c r="S75" s="160">
        <v>2</v>
      </c>
      <c r="T75" s="55"/>
      <c r="U75" s="475" t="str">
        <f>$AE82</f>
        <v>白菜木須湯</v>
      </c>
      <c r="V75" s="64" t="s">
        <v>64</v>
      </c>
      <c r="W75" s="65" t="s">
        <v>41</v>
      </c>
      <c r="X75" s="97">
        <v>20</v>
      </c>
      <c r="Y75" s="56"/>
      <c r="AA75" s="314" t="s">
        <v>677</v>
      </c>
      <c r="AB75" s="15" t="s">
        <v>738</v>
      </c>
      <c r="AC75" s="23" t="s">
        <v>679</v>
      </c>
      <c r="AD75" s="189"/>
      <c r="AE75" s="23" t="s">
        <v>680</v>
      </c>
      <c r="AF75" s="282"/>
      <c r="AG75" s="478"/>
      <c r="AH75" s="477"/>
      <c r="AI75" s="477"/>
      <c r="AJ75" s="477"/>
      <c r="AK75" s="283"/>
      <c r="AL75" s="2"/>
    </row>
    <row r="76" spans="1:38" ht="15" customHeight="1">
      <c r="A76" s="473"/>
      <c r="B76" s="84" t="s">
        <v>676</v>
      </c>
      <c r="C76" s="68" t="s">
        <v>74</v>
      </c>
      <c r="D76" s="97">
        <v>2.5</v>
      </c>
      <c r="E76" s="69"/>
      <c r="F76" s="475"/>
      <c r="G76" s="64" t="s">
        <v>681</v>
      </c>
      <c r="H76" s="65" t="s">
        <v>52</v>
      </c>
      <c r="I76" s="172">
        <v>7</v>
      </c>
      <c r="J76" s="70"/>
      <c r="K76" s="475"/>
      <c r="L76" s="64" t="s">
        <v>288</v>
      </c>
      <c r="M76" s="161" t="s">
        <v>289</v>
      </c>
      <c r="N76" s="162">
        <v>7</v>
      </c>
      <c r="O76" s="55"/>
      <c r="P76" s="475"/>
      <c r="Q76" s="101" t="s">
        <v>682</v>
      </c>
      <c r="R76" s="65" t="s">
        <v>39</v>
      </c>
      <c r="S76" s="172">
        <v>25</v>
      </c>
      <c r="T76" s="55"/>
      <c r="U76" s="475"/>
      <c r="V76" s="64" t="s">
        <v>228</v>
      </c>
      <c r="W76" s="65" t="s">
        <v>72</v>
      </c>
      <c r="X76" s="97">
        <v>4.5</v>
      </c>
      <c r="Y76" s="56"/>
      <c r="AA76" s="156" t="s">
        <v>231</v>
      </c>
      <c r="AB76" s="11" t="s">
        <v>739</v>
      </c>
      <c r="AC76" s="9" t="s">
        <v>740</v>
      </c>
      <c r="AD76" s="156" t="s">
        <v>685</v>
      </c>
      <c r="AE76" s="11" t="s">
        <v>686</v>
      </c>
      <c r="AF76" s="174"/>
      <c r="AG76" s="478">
        <v>5</v>
      </c>
      <c r="AH76" s="477">
        <v>1.6</v>
      </c>
      <c r="AI76" s="480">
        <v>2.5</v>
      </c>
      <c r="AJ76" s="477">
        <v>2.8</v>
      </c>
      <c r="AK76" s="175"/>
      <c r="AL76" s="3">
        <v>671.3</v>
      </c>
    </row>
    <row r="77" spans="1:38" ht="15" customHeight="1">
      <c r="A77" s="473"/>
      <c r="B77" s="64" t="s">
        <v>82</v>
      </c>
      <c r="C77" s="65" t="s">
        <v>43</v>
      </c>
      <c r="D77" s="176">
        <v>0.5</v>
      </c>
      <c r="E77" s="69"/>
      <c r="F77" s="475"/>
      <c r="G77" s="113" t="s">
        <v>687</v>
      </c>
      <c r="H77" s="177" t="s">
        <v>688</v>
      </c>
      <c r="I77" s="178">
        <v>17</v>
      </c>
      <c r="J77" s="70"/>
      <c r="K77" s="475"/>
      <c r="L77" s="64"/>
      <c r="M77" s="161"/>
      <c r="N77" s="162"/>
      <c r="O77" s="55"/>
      <c r="P77" s="475"/>
      <c r="Q77" s="179" t="s">
        <v>741</v>
      </c>
      <c r="R77" s="180" t="s">
        <v>12</v>
      </c>
      <c r="S77" s="181">
        <v>7</v>
      </c>
      <c r="T77" s="55"/>
      <c r="U77" s="475"/>
      <c r="V77" s="64" t="s">
        <v>38</v>
      </c>
      <c r="W77" s="65" t="s">
        <v>39</v>
      </c>
      <c r="X77" s="97">
        <v>2</v>
      </c>
      <c r="Y77" s="56"/>
      <c r="AA77" s="182" t="s">
        <v>238</v>
      </c>
      <c r="AB77" s="15" t="s">
        <v>742</v>
      </c>
      <c r="AC77" s="23" t="s">
        <v>743</v>
      </c>
      <c r="AD77" s="189" t="s">
        <v>357</v>
      </c>
      <c r="AE77" s="23" t="s">
        <v>744</v>
      </c>
      <c r="AF77" s="282"/>
      <c r="AG77" s="478"/>
      <c r="AH77" s="477"/>
      <c r="AI77" s="472"/>
      <c r="AJ77" s="477"/>
      <c r="AK77" s="283"/>
      <c r="AL77" s="2"/>
    </row>
    <row r="78" spans="1:38" ht="15" customHeight="1">
      <c r="A78" s="473"/>
      <c r="B78" s="64"/>
      <c r="C78" s="65"/>
      <c r="D78" s="176"/>
      <c r="E78" s="69"/>
      <c r="F78" s="475"/>
      <c r="G78" s="72" t="s">
        <v>100</v>
      </c>
      <c r="H78" s="73" t="s">
        <v>52</v>
      </c>
      <c r="I78" s="97">
        <v>1</v>
      </c>
      <c r="J78" s="70"/>
      <c r="K78" s="475"/>
      <c r="L78" s="64"/>
      <c r="M78" s="73"/>
      <c r="N78" s="187">
        <v>3</v>
      </c>
      <c r="O78" s="55"/>
      <c r="P78" s="475"/>
      <c r="Q78" s="179"/>
      <c r="R78" s="180"/>
      <c r="S78" s="181"/>
      <c r="T78" s="55"/>
      <c r="U78" s="475"/>
      <c r="V78" s="64"/>
      <c r="W78" s="65"/>
      <c r="X78" s="97"/>
      <c r="Y78" s="56"/>
      <c r="AA78" s="156" t="s">
        <v>245</v>
      </c>
      <c r="AB78" s="11" t="s">
        <v>745</v>
      </c>
      <c r="AC78" s="8" t="s">
        <v>746</v>
      </c>
      <c r="AD78" s="156" t="s">
        <v>747</v>
      </c>
      <c r="AE78" s="8" t="s">
        <v>748</v>
      </c>
      <c r="AF78" s="174" t="s">
        <v>250</v>
      </c>
      <c r="AG78" s="478">
        <v>5</v>
      </c>
      <c r="AH78" s="477">
        <v>2</v>
      </c>
      <c r="AI78" s="477">
        <v>1</v>
      </c>
      <c r="AJ78" s="477">
        <v>3</v>
      </c>
      <c r="AK78" s="175"/>
      <c r="AL78" s="3">
        <v>676</v>
      </c>
    </row>
    <row r="79" spans="1:38" ht="15" customHeight="1">
      <c r="A79" s="473"/>
      <c r="B79" s="64"/>
      <c r="C79" s="65"/>
      <c r="D79" s="176"/>
      <c r="E79" s="69"/>
      <c r="F79" s="475"/>
      <c r="G79" s="64"/>
      <c r="H79" s="65"/>
      <c r="I79" s="172"/>
      <c r="J79" s="70"/>
      <c r="K79" s="475"/>
      <c r="L79" s="64"/>
      <c r="M79" s="65"/>
      <c r="N79" s="187">
        <v>3</v>
      </c>
      <c r="O79" s="55"/>
      <c r="P79" s="475"/>
      <c r="Q79" s="179"/>
      <c r="R79" s="180"/>
      <c r="S79" s="181"/>
      <c r="T79" s="55" t="s">
        <v>244</v>
      </c>
      <c r="U79" s="475"/>
      <c r="V79" s="64"/>
      <c r="W79" s="65"/>
      <c r="X79" s="97"/>
      <c r="Y79" s="56"/>
      <c r="AA79" s="182" t="s">
        <v>749</v>
      </c>
      <c r="AB79" s="15" t="s">
        <v>750</v>
      </c>
      <c r="AC79" s="23" t="s">
        <v>751</v>
      </c>
      <c r="AD79" s="189" t="s">
        <v>752</v>
      </c>
      <c r="AE79" s="23" t="s">
        <v>753</v>
      </c>
      <c r="AF79" s="282"/>
      <c r="AG79" s="478"/>
      <c r="AH79" s="477"/>
      <c r="AI79" s="477"/>
      <c r="AJ79" s="477"/>
      <c r="AK79" s="283"/>
      <c r="AL79" s="2"/>
    </row>
    <row r="80" spans="1:38" ht="15" customHeight="1">
      <c r="A80" s="473"/>
      <c r="B80" s="191"/>
      <c r="C80" s="192"/>
      <c r="D80" s="193"/>
      <c r="E80" s="194"/>
      <c r="F80" s="475"/>
      <c r="G80" s="113"/>
      <c r="H80" s="177"/>
      <c r="I80" s="178"/>
      <c r="J80" s="70"/>
      <c r="K80" s="475"/>
      <c r="L80" s="197"/>
      <c r="M80" s="198"/>
      <c r="N80" s="75">
        <v>3</v>
      </c>
      <c r="O80" s="55"/>
      <c r="P80" s="475"/>
      <c r="Q80" s="179"/>
      <c r="R80" s="180"/>
      <c r="S80" s="181"/>
      <c r="T80" s="55"/>
      <c r="U80" s="475"/>
      <c r="V80" s="72"/>
      <c r="W80" s="73"/>
      <c r="X80" s="75"/>
      <c r="Y80" s="56"/>
      <c r="AA80" s="156" t="s">
        <v>231</v>
      </c>
      <c r="AB80" s="11" t="s">
        <v>754</v>
      </c>
      <c r="AC80" s="8" t="s">
        <v>755</v>
      </c>
      <c r="AD80" s="156" t="s">
        <v>756</v>
      </c>
      <c r="AE80" s="8" t="s">
        <v>757</v>
      </c>
      <c r="AF80" s="174" t="s">
        <v>107</v>
      </c>
      <c r="AG80" s="521">
        <v>4.6</v>
      </c>
      <c r="AH80" s="477">
        <v>2.5</v>
      </c>
      <c r="AI80" s="477">
        <v>1.2</v>
      </c>
      <c r="AJ80" s="477">
        <v>3</v>
      </c>
      <c r="AK80" s="175">
        <v>1</v>
      </c>
      <c r="AL80" s="3">
        <v>754.5</v>
      </c>
    </row>
    <row r="81" spans="1:38" ht="15" customHeight="1">
      <c r="A81" s="473"/>
      <c r="B81" s="201"/>
      <c r="C81" s="202"/>
      <c r="D81" s="203"/>
      <c r="E81" s="125"/>
      <c r="F81" s="475"/>
      <c r="G81" s="72"/>
      <c r="H81" s="73"/>
      <c r="I81" s="97"/>
      <c r="J81" s="125"/>
      <c r="K81" s="475"/>
      <c r="L81" s="201"/>
      <c r="M81" s="202"/>
      <c r="N81" s="203"/>
      <c r="O81" s="55"/>
      <c r="P81" s="475"/>
      <c r="Q81" s="195"/>
      <c r="R81" s="198"/>
      <c r="S81" s="75"/>
      <c r="T81" s="55"/>
      <c r="U81" s="475"/>
      <c r="V81" s="195"/>
      <c r="W81" s="198"/>
      <c r="X81" s="195"/>
      <c r="Y81" s="56"/>
      <c r="AA81" s="182" t="s">
        <v>238</v>
      </c>
      <c r="AB81" s="25" t="s">
        <v>758</v>
      </c>
      <c r="AC81" s="21" t="s">
        <v>759</v>
      </c>
      <c r="AD81" s="314" t="s">
        <v>760</v>
      </c>
      <c r="AE81" s="21" t="s">
        <v>761</v>
      </c>
      <c r="AF81" s="279"/>
      <c r="AG81" s="485"/>
      <c r="AH81" s="477"/>
      <c r="AI81" s="477"/>
      <c r="AJ81" s="477"/>
      <c r="AK81" s="281"/>
      <c r="AL81" s="2"/>
    </row>
    <row r="82" spans="1:38" ht="15" customHeight="1">
      <c r="A82" s="473"/>
      <c r="B82" s="206"/>
      <c r="C82" s="198"/>
      <c r="D82" s="75"/>
      <c r="E82" s="125"/>
      <c r="F82" s="475"/>
      <c r="G82" s="206"/>
      <c r="H82" s="198"/>
      <c r="I82" s="75"/>
      <c r="J82" s="55"/>
      <c r="K82" s="475"/>
      <c r="L82" s="206"/>
      <c r="M82" s="198"/>
      <c r="N82" s="75"/>
      <c r="O82" s="55"/>
      <c r="P82" s="475"/>
      <c r="Q82" s="206"/>
      <c r="R82" s="198"/>
      <c r="S82" s="75"/>
      <c r="T82" s="55"/>
      <c r="U82" s="475"/>
      <c r="V82" s="75"/>
      <c r="W82" s="198"/>
      <c r="X82" s="75"/>
      <c r="Y82" s="56"/>
      <c r="AA82" s="207" t="s">
        <v>762</v>
      </c>
      <c r="AB82" s="35" t="s">
        <v>763</v>
      </c>
      <c r="AC82" s="30" t="s">
        <v>764</v>
      </c>
      <c r="AD82" s="207" t="s">
        <v>765</v>
      </c>
      <c r="AE82" s="30" t="s">
        <v>766</v>
      </c>
      <c r="AF82" s="174"/>
      <c r="AG82" s="485">
        <v>4.5</v>
      </c>
      <c r="AH82" s="477">
        <v>2.1</v>
      </c>
      <c r="AI82" s="477">
        <v>2.5</v>
      </c>
      <c r="AJ82" s="477">
        <v>2.7</v>
      </c>
      <c r="AK82" s="175"/>
      <c r="AL82" s="3">
        <v>673.3</v>
      </c>
    </row>
    <row r="83" spans="1:38" ht="15" customHeight="1" thickBot="1">
      <c r="A83" s="474"/>
      <c r="B83" s="208" t="s">
        <v>59</v>
      </c>
      <c r="C83" s="209"/>
      <c r="D83" s="210">
        <f>SUM(D75:D82)</f>
        <v>31.5</v>
      </c>
      <c r="E83" s="211">
        <f>SUM(E75:E82)</f>
        <v>0</v>
      </c>
      <c r="F83" s="476"/>
      <c r="G83" s="208" t="s">
        <v>59</v>
      </c>
      <c r="H83" s="209"/>
      <c r="I83" s="210">
        <f>SUM(I75:I82)</f>
        <v>32</v>
      </c>
      <c r="J83" s="210">
        <f>SUM(J75:J82)</f>
        <v>0</v>
      </c>
      <c r="K83" s="476"/>
      <c r="L83" s="208" t="s">
        <v>59</v>
      </c>
      <c r="M83" s="209"/>
      <c r="N83" s="210">
        <f>SUM(N75:N82)</f>
        <v>30.5</v>
      </c>
      <c r="O83" s="210">
        <f>SUM(O75:O82)</f>
        <v>0</v>
      </c>
      <c r="P83" s="476"/>
      <c r="Q83" s="208" t="s">
        <v>59</v>
      </c>
      <c r="R83" s="209"/>
      <c r="S83" s="210">
        <f>SUM(S75:S82)</f>
        <v>34</v>
      </c>
      <c r="T83" s="210">
        <f>SUM(T75:T82)</f>
        <v>0</v>
      </c>
      <c r="U83" s="476"/>
      <c r="V83" s="208" t="s">
        <v>59</v>
      </c>
      <c r="W83" s="209"/>
      <c r="X83" s="210">
        <f>SUM(X75:X83)</f>
        <v>0</v>
      </c>
      <c r="Y83" s="212">
        <f>SUM(Y75:Y82)</f>
        <v>0</v>
      </c>
      <c r="AA83" s="213" t="s">
        <v>767</v>
      </c>
      <c r="AB83" s="37" t="s">
        <v>768</v>
      </c>
      <c r="AC83" s="32" t="s">
        <v>769</v>
      </c>
      <c r="AD83" s="213" t="s">
        <v>770</v>
      </c>
      <c r="AE83" s="32" t="s">
        <v>771</v>
      </c>
      <c r="AF83" s="169"/>
      <c r="AG83" s="479"/>
      <c r="AH83" s="482"/>
      <c r="AI83" s="482"/>
      <c r="AJ83" s="482"/>
      <c r="AK83" s="171"/>
      <c r="AL83" s="4"/>
    </row>
    <row r="84" spans="1:25" ht="17.25" thickBot="1">
      <c r="A84" s="216"/>
      <c r="B84" s="217" t="s">
        <v>107</v>
      </c>
      <c r="C84" s="218"/>
      <c r="D84" s="217"/>
      <c r="E84" s="219"/>
      <c r="F84" s="220"/>
      <c r="G84" s="217"/>
      <c r="H84" s="218"/>
      <c r="I84" s="217"/>
      <c r="J84" s="221"/>
      <c r="K84" s="222"/>
      <c r="L84" s="217"/>
      <c r="M84" s="218"/>
      <c r="N84" s="217"/>
      <c r="O84" s="223"/>
      <c r="P84" s="222"/>
      <c r="Q84" s="217" t="s">
        <v>107</v>
      </c>
      <c r="R84" s="218"/>
      <c r="S84" s="217"/>
      <c r="T84" s="219"/>
      <c r="U84" s="217"/>
      <c r="V84" s="217"/>
      <c r="W84" s="218"/>
      <c r="X84" s="217"/>
      <c r="Y84" s="224"/>
    </row>
    <row r="85" spans="1:25" ht="16.5" customHeight="1" outlineLevel="1">
      <c r="A85" s="465" t="s">
        <v>278</v>
      </c>
      <c r="B85" s="226" t="s">
        <v>279</v>
      </c>
      <c r="C85" s="227"/>
      <c r="D85" s="226"/>
      <c r="E85" s="228">
        <f>$AG$28</f>
        <v>4.9</v>
      </c>
      <c r="F85" s="468" t="s">
        <v>278</v>
      </c>
      <c r="G85" s="226" t="s">
        <v>279</v>
      </c>
      <c r="H85" s="227"/>
      <c r="I85" s="226"/>
      <c r="J85" s="228">
        <f>$AG$30</f>
        <v>4.7</v>
      </c>
      <c r="K85" s="468" t="s">
        <v>278</v>
      </c>
      <c r="L85" s="226" t="s">
        <v>279</v>
      </c>
      <c r="M85" s="227"/>
      <c r="N85" s="226"/>
      <c r="O85" s="228">
        <f>$AG$32</f>
        <v>5</v>
      </c>
      <c r="P85" s="468" t="s">
        <v>278</v>
      </c>
      <c r="Q85" s="226" t="s">
        <v>279</v>
      </c>
      <c r="R85" s="227"/>
      <c r="S85" s="226"/>
      <c r="T85" s="228">
        <f>$AG$34</f>
        <v>4.6</v>
      </c>
      <c r="U85" s="468" t="s">
        <v>278</v>
      </c>
      <c r="V85" s="226" t="s">
        <v>279</v>
      </c>
      <c r="W85" s="227"/>
      <c r="X85" s="226"/>
      <c r="Y85" s="228">
        <f>$AG$36</f>
        <v>4.5</v>
      </c>
    </row>
    <row r="86" spans="1:25" ht="16.5" customHeight="1" outlineLevel="1">
      <c r="A86" s="466"/>
      <c r="B86" s="231" t="s">
        <v>198</v>
      </c>
      <c r="C86" s="232"/>
      <c r="D86" s="231"/>
      <c r="E86" s="228">
        <f>$AH$28</f>
        <v>2.1</v>
      </c>
      <c r="F86" s="469"/>
      <c r="G86" s="231" t="s">
        <v>198</v>
      </c>
      <c r="H86" s="232"/>
      <c r="I86" s="231"/>
      <c r="J86" s="228">
        <f>$AH$30</f>
        <v>2</v>
      </c>
      <c r="K86" s="469"/>
      <c r="L86" s="231" t="s">
        <v>198</v>
      </c>
      <c r="M86" s="232"/>
      <c r="N86" s="231"/>
      <c r="O86" s="228">
        <f>$AH$32</f>
        <v>2</v>
      </c>
      <c r="P86" s="469"/>
      <c r="Q86" s="231" t="s">
        <v>198</v>
      </c>
      <c r="R86" s="232"/>
      <c r="S86" s="231"/>
      <c r="T86" s="228">
        <f>$AH$34</f>
        <v>2.5</v>
      </c>
      <c r="U86" s="469"/>
      <c r="V86" s="231" t="s">
        <v>198</v>
      </c>
      <c r="W86" s="232"/>
      <c r="X86" s="231"/>
      <c r="Y86" s="228">
        <f>$AH$36</f>
        <v>2.1</v>
      </c>
    </row>
    <row r="87" spans="1:25" ht="16.5" customHeight="1" outlineLevel="1">
      <c r="A87" s="466"/>
      <c r="B87" s="231" t="s">
        <v>199</v>
      </c>
      <c r="C87" s="232"/>
      <c r="D87" s="231"/>
      <c r="E87" s="228">
        <f>$AI$28</f>
        <v>2</v>
      </c>
      <c r="F87" s="469"/>
      <c r="G87" s="231" t="s">
        <v>199</v>
      </c>
      <c r="H87" s="232"/>
      <c r="I87" s="231"/>
      <c r="J87" s="228">
        <f>$AI$30</f>
        <v>2.5</v>
      </c>
      <c r="K87" s="469"/>
      <c r="L87" s="231" t="s">
        <v>199</v>
      </c>
      <c r="M87" s="232"/>
      <c r="N87" s="231"/>
      <c r="O87" s="228">
        <f>$AI$32</f>
        <v>1</v>
      </c>
      <c r="P87" s="469"/>
      <c r="Q87" s="231" t="s">
        <v>199</v>
      </c>
      <c r="R87" s="232"/>
      <c r="S87" s="231"/>
      <c r="T87" s="228">
        <f>$AI$34</f>
        <v>1.2</v>
      </c>
      <c r="U87" s="469"/>
      <c r="V87" s="231" t="s">
        <v>199</v>
      </c>
      <c r="W87" s="232"/>
      <c r="X87" s="231"/>
      <c r="Y87" s="228">
        <f>$AI$36</f>
        <v>2.5</v>
      </c>
    </row>
    <row r="88" spans="1:25" ht="16.5" customHeight="1" outlineLevel="1">
      <c r="A88" s="466"/>
      <c r="B88" s="231" t="s">
        <v>200</v>
      </c>
      <c r="C88" s="232"/>
      <c r="D88" s="231"/>
      <c r="E88" s="228">
        <f>$AJ$28</f>
        <v>2.7</v>
      </c>
      <c r="F88" s="469"/>
      <c r="G88" s="231" t="s">
        <v>200</v>
      </c>
      <c r="H88" s="232"/>
      <c r="I88" s="231"/>
      <c r="J88" s="228">
        <f>$AJ$30</f>
        <v>2.8</v>
      </c>
      <c r="K88" s="469"/>
      <c r="L88" s="231" t="s">
        <v>200</v>
      </c>
      <c r="M88" s="232"/>
      <c r="N88" s="231"/>
      <c r="O88" s="228">
        <f>$AJ$32</f>
        <v>3</v>
      </c>
      <c r="P88" s="469"/>
      <c r="Q88" s="231" t="s">
        <v>200</v>
      </c>
      <c r="R88" s="232"/>
      <c r="S88" s="231"/>
      <c r="T88" s="228">
        <f>$AJ$34</f>
        <v>3</v>
      </c>
      <c r="U88" s="469"/>
      <c r="V88" s="231" t="s">
        <v>200</v>
      </c>
      <c r="W88" s="232"/>
      <c r="X88" s="231"/>
      <c r="Y88" s="228">
        <f>$AJ$36</f>
        <v>2.7</v>
      </c>
    </row>
    <row r="89" spans="1:25" ht="16.5" customHeight="1" outlineLevel="1">
      <c r="A89" s="466"/>
      <c r="B89" s="231" t="s">
        <v>202</v>
      </c>
      <c r="C89" s="232"/>
      <c r="D89" s="231"/>
      <c r="E89" s="228">
        <f>$AK$28</f>
        <v>1</v>
      </c>
      <c r="F89" s="469"/>
      <c r="G89" s="231" t="s">
        <v>202</v>
      </c>
      <c r="H89" s="232"/>
      <c r="I89" s="231"/>
      <c r="J89" s="228">
        <f>$AK$30</f>
        <v>0</v>
      </c>
      <c r="K89" s="469"/>
      <c r="L89" s="231" t="s">
        <v>202</v>
      </c>
      <c r="M89" s="232"/>
      <c r="N89" s="231"/>
      <c r="O89" s="228">
        <f>$AK$32</f>
        <v>0</v>
      </c>
      <c r="P89" s="469"/>
      <c r="Q89" s="231" t="s">
        <v>202</v>
      </c>
      <c r="R89" s="232"/>
      <c r="S89" s="231"/>
      <c r="T89" s="228">
        <f>$AK$34</f>
        <v>1</v>
      </c>
      <c r="U89" s="469"/>
      <c r="V89" s="231" t="s">
        <v>203</v>
      </c>
      <c r="W89" s="232"/>
      <c r="X89" s="231"/>
      <c r="Y89" s="228">
        <f>$AK$36</f>
        <v>0</v>
      </c>
    </row>
    <row r="90" spans="1:25" ht="17.25" customHeight="1" outlineLevel="1" thickBot="1">
      <c r="A90" s="467"/>
      <c r="B90" s="238" t="s">
        <v>204</v>
      </c>
      <c r="C90" s="239"/>
      <c r="D90" s="238"/>
      <c r="E90" s="240">
        <f>E85*70+E87*25+E89*60+E86*83+E88*45</f>
        <v>748.8</v>
      </c>
      <c r="F90" s="470"/>
      <c r="G90" s="238" t="s">
        <v>204</v>
      </c>
      <c r="H90" s="239"/>
      <c r="I90" s="238"/>
      <c r="J90" s="240">
        <f>J85*70+J87*25+J89*60+J86*83+J88*45</f>
        <v>683.5</v>
      </c>
      <c r="K90" s="470"/>
      <c r="L90" s="238" t="s">
        <v>204</v>
      </c>
      <c r="M90" s="239"/>
      <c r="N90" s="238"/>
      <c r="O90" s="240">
        <f>O85*70+O87*25+O89*60+O86*83+O88*45</f>
        <v>676</v>
      </c>
      <c r="P90" s="470"/>
      <c r="Q90" s="238" t="s">
        <v>204</v>
      </c>
      <c r="R90" s="239"/>
      <c r="S90" s="238"/>
      <c r="T90" s="240">
        <f>T85*70+T87*25+T89*60+T86*83+T88*45</f>
        <v>754.5</v>
      </c>
      <c r="U90" s="470"/>
      <c r="V90" s="238" t="s">
        <v>204</v>
      </c>
      <c r="W90" s="239"/>
      <c r="X90" s="238"/>
      <c r="Y90" s="241">
        <f>Y85*70+Y87*25+Y89*120+Y86*83+Y88*45</f>
        <v>673.3</v>
      </c>
    </row>
    <row r="91" spans="1:25" ht="16.5">
      <c r="A91" s="244" t="s">
        <v>0</v>
      </c>
      <c r="B91" s="245"/>
      <c r="C91" s="246"/>
      <c r="D91" s="247"/>
      <c r="E91" s="247"/>
      <c r="F91" s="247"/>
      <c r="G91" s="248"/>
      <c r="H91" s="249"/>
      <c r="I91" s="248"/>
      <c r="J91" s="248"/>
      <c r="K91" s="250"/>
      <c r="L91" s="251"/>
      <c r="M91" s="249"/>
      <c r="N91" s="250"/>
      <c r="O91" s="251"/>
      <c r="P91" s="250"/>
      <c r="Q91" s="250"/>
      <c r="R91" s="249"/>
      <c r="S91" s="250"/>
      <c r="T91" s="252"/>
      <c r="U91" s="253"/>
      <c r="V91" s="254"/>
      <c r="W91" s="255"/>
      <c r="X91" s="254"/>
      <c r="Y91" s="256"/>
    </row>
    <row r="92" spans="1:25" ht="16.5">
      <c r="A92" s="257"/>
      <c r="B92" s="258" t="s">
        <v>205</v>
      </c>
      <c r="C92" s="259"/>
      <c r="D92" s="260"/>
      <c r="E92" s="260"/>
      <c r="F92" s="261"/>
      <c r="G92" s="261"/>
      <c r="H92" s="259"/>
      <c r="I92" s="107"/>
      <c r="J92" s="258" t="s">
        <v>206</v>
      </c>
      <c r="K92" s="262"/>
      <c r="L92" s="263"/>
      <c r="M92" s="264"/>
      <c r="N92" s="265"/>
      <c r="O92" s="266"/>
      <c r="P92" s="267"/>
      <c r="Q92" s="268" t="s">
        <v>207</v>
      </c>
      <c r="R92" s="269"/>
      <c r="S92" s="270"/>
      <c r="T92" s="270"/>
      <c r="U92" s="107"/>
      <c r="V92" s="270"/>
      <c r="W92" s="271"/>
      <c r="X92" s="234"/>
      <c r="Y92" s="272"/>
    </row>
  </sheetData>
  <sheetProtection/>
  <mergeCells count="113">
    <mergeCell ref="A1:Y1"/>
    <mergeCell ref="A2:A7"/>
    <mergeCell ref="B2:E2"/>
    <mergeCell ref="F2:F7"/>
    <mergeCell ref="G2:J2"/>
    <mergeCell ref="K2:K7"/>
    <mergeCell ref="L2:O2"/>
    <mergeCell ref="P2:P7"/>
    <mergeCell ref="Q2:T2"/>
    <mergeCell ref="U2:U7"/>
    <mergeCell ref="V2:Y2"/>
    <mergeCell ref="A8:A14"/>
    <mergeCell ref="F8:F14"/>
    <mergeCell ref="K8:K14"/>
    <mergeCell ref="P8:P14"/>
    <mergeCell ref="U8:U14"/>
    <mergeCell ref="A15:A22"/>
    <mergeCell ref="F15:F22"/>
    <mergeCell ref="K15:K22"/>
    <mergeCell ref="P15:P22"/>
    <mergeCell ref="U15:U22"/>
    <mergeCell ref="A23:A28"/>
    <mergeCell ref="F23:F28"/>
    <mergeCell ref="K23:K28"/>
    <mergeCell ref="P23:P28"/>
    <mergeCell ref="U23:U28"/>
    <mergeCell ref="AG28:AG29"/>
    <mergeCell ref="AH28:AH29"/>
    <mergeCell ref="AI28:AI29"/>
    <mergeCell ref="AJ28:AJ29"/>
    <mergeCell ref="A29:A37"/>
    <mergeCell ref="F29:F37"/>
    <mergeCell ref="K29:K37"/>
    <mergeCell ref="P29:P37"/>
    <mergeCell ref="U29:U37"/>
    <mergeCell ref="AG30:AG31"/>
    <mergeCell ref="AH30:AH31"/>
    <mergeCell ref="AI30:AI31"/>
    <mergeCell ref="AJ30:AJ31"/>
    <mergeCell ref="AG32:AG33"/>
    <mergeCell ref="AH32:AH33"/>
    <mergeCell ref="AI32:AI33"/>
    <mergeCell ref="AJ32:AJ33"/>
    <mergeCell ref="AG34:AG35"/>
    <mergeCell ref="AH34:AH35"/>
    <mergeCell ref="AI34:AI35"/>
    <mergeCell ref="AJ34:AJ35"/>
    <mergeCell ref="AG36:AG37"/>
    <mergeCell ref="AH36:AH37"/>
    <mergeCell ref="AI36:AI37"/>
    <mergeCell ref="AJ36:AJ37"/>
    <mergeCell ref="A39:A44"/>
    <mergeCell ref="F39:F44"/>
    <mergeCell ref="K39:K44"/>
    <mergeCell ref="P39:P44"/>
    <mergeCell ref="U39:U44"/>
    <mergeCell ref="AA41:AA46"/>
    <mergeCell ref="A47:Y47"/>
    <mergeCell ref="A48:A53"/>
    <mergeCell ref="B48:E48"/>
    <mergeCell ref="F48:F53"/>
    <mergeCell ref="G48:J48"/>
    <mergeCell ref="K48:K53"/>
    <mergeCell ref="L48:O48"/>
    <mergeCell ref="P48:P53"/>
    <mergeCell ref="Q48:T48"/>
    <mergeCell ref="U48:U53"/>
    <mergeCell ref="V48:Y48"/>
    <mergeCell ref="A54:A60"/>
    <mergeCell ref="F54:F60"/>
    <mergeCell ref="K54:K60"/>
    <mergeCell ref="P54:P60"/>
    <mergeCell ref="U54:U60"/>
    <mergeCell ref="A61:A68"/>
    <mergeCell ref="F61:F68"/>
    <mergeCell ref="K61:K68"/>
    <mergeCell ref="P61:P68"/>
    <mergeCell ref="U61:U68"/>
    <mergeCell ref="A69:A74"/>
    <mergeCell ref="F69:F74"/>
    <mergeCell ref="K69:K74"/>
    <mergeCell ref="P69:P74"/>
    <mergeCell ref="U69:U74"/>
    <mergeCell ref="AG74:AG75"/>
    <mergeCell ref="AH74:AH75"/>
    <mergeCell ref="AI74:AI75"/>
    <mergeCell ref="AJ74:AJ75"/>
    <mergeCell ref="A75:A83"/>
    <mergeCell ref="F75:F83"/>
    <mergeCell ref="K75:K83"/>
    <mergeCell ref="P75:P83"/>
    <mergeCell ref="U75:U83"/>
    <mergeCell ref="AG76:AG77"/>
    <mergeCell ref="AH76:AH77"/>
    <mergeCell ref="AI76:AI77"/>
    <mergeCell ref="AJ76:AJ77"/>
    <mergeCell ref="AG78:AG79"/>
    <mergeCell ref="AH78:AH79"/>
    <mergeCell ref="AI78:AI79"/>
    <mergeCell ref="AJ78:AJ79"/>
    <mergeCell ref="AH80:AH81"/>
    <mergeCell ref="AI80:AI81"/>
    <mergeCell ref="AJ80:AJ81"/>
    <mergeCell ref="AG82:AG83"/>
    <mergeCell ref="AH82:AH83"/>
    <mergeCell ref="AI82:AI83"/>
    <mergeCell ref="AJ82:AJ83"/>
    <mergeCell ref="A85:A90"/>
    <mergeCell ref="F85:F90"/>
    <mergeCell ref="K85:K90"/>
    <mergeCell ref="P85:P90"/>
    <mergeCell ref="U85:U90"/>
    <mergeCell ref="AG80:AG81"/>
  </mergeCells>
  <printOptions horizontalCentered="1" verticalCentered="1"/>
  <pageMargins left="0.2362204724409449" right="0.2362204724409449" top="0.35433070866141736" bottom="0.15748031496062992" header="0.31496062992125984" footer="0.31496062992125984"/>
  <pageSetup fitToHeight="0" horizontalDpi="600" verticalDpi="600" orientation="landscape" paperSize="8" scale="81" r:id="rId1"/>
  <rowBreaks count="1" manualBreakCount="1">
    <brk id="46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L92"/>
  <sheetViews>
    <sheetView view="pageBreakPreview" zoomScale="90" zoomScaleSheetLayoutView="90" zoomScalePageLayoutView="0" workbookViewId="0" topLeftCell="A43">
      <selection activeCell="B5" sqref="B2:O14"/>
    </sheetView>
  </sheetViews>
  <sheetFormatPr defaultColWidth="9.00390625" defaultRowHeight="16.5" outlineLevelRow="1" outlineLevelCol="1"/>
  <cols>
    <col min="1" max="1" width="4.125" style="38" customWidth="1"/>
    <col min="2" max="2" width="19.00390625" style="38" customWidth="1"/>
    <col min="3" max="3" width="4.50390625" style="284" hidden="1" customWidth="1" outlineLevel="1"/>
    <col min="4" max="4" width="3.125" style="38" hidden="1" customWidth="1" outlineLevel="1"/>
    <col min="5" max="5" width="10.375" style="38" customWidth="1" collapsed="1"/>
    <col min="6" max="6" width="4.125" style="38" customWidth="1"/>
    <col min="7" max="7" width="19.00390625" style="38" customWidth="1"/>
    <col min="8" max="8" width="4.50390625" style="284" hidden="1" customWidth="1" outlineLevel="1"/>
    <col min="9" max="9" width="3.125" style="38" hidden="1" customWidth="1" outlineLevel="1"/>
    <col min="10" max="10" width="10.375" style="38" customWidth="1" collapsed="1"/>
    <col min="11" max="11" width="4.125" style="285" customWidth="1"/>
    <col min="12" max="12" width="19.00390625" style="38" customWidth="1"/>
    <col min="13" max="13" width="4.50390625" style="284" hidden="1" customWidth="1" outlineLevel="1"/>
    <col min="14" max="14" width="3.125" style="38" hidden="1" customWidth="1" outlineLevel="1"/>
    <col min="15" max="15" width="10.375" style="38" customWidth="1" collapsed="1"/>
    <col min="16" max="16" width="4.125" style="38" customWidth="1"/>
    <col min="17" max="17" width="19.00390625" style="38" customWidth="1"/>
    <col min="18" max="18" width="4.50390625" style="284" hidden="1" customWidth="1" outlineLevel="1"/>
    <col min="19" max="19" width="3.125" style="38" hidden="1" customWidth="1" outlineLevel="1"/>
    <col min="20" max="20" width="10.375" style="38" customWidth="1" collapsed="1"/>
    <col min="21" max="21" width="4.125" style="38" customWidth="1"/>
    <col min="22" max="22" width="19.00390625" style="38" customWidth="1"/>
    <col min="23" max="23" width="4.50390625" style="284" hidden="1" customWidth="1" outlineLevel="1"/>
    <col min="24" max="24" width="3.125" style="38" hidden="1" customWidth="1" outlineLevel="1"/>
    <col min="25" max="25" width="10.375" style="38" hidden="1" customWidth="1" collapsed="1"/>
    <col min="26" max="26" width="9.00390625" style="38" customWidth="1"/>
    <col min="27" max="38" width="3.875" style="38" customWidth="1"/>
    <col min="39" max="16384" width="9.00390625" style="38" customWidth="1"/>
  </cols>
  <sheetData>
    <row r="1" spans="1:25" ht="26.25" thickBot="1">
      <c r="A1" s="513" t="s">
        <v>772</v>
      </c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3"/>
      <c r="N1" s="503"/>
      <c r="O1" s="503"/>
      <c r="P1" s="503"/>
      <c r="Q1" s="503"/>
      <c r="R1" s="503"/>
      <c r="S1" s="503"/>
      <c r="T1" s="503"/>
      <c r="U1" s="503"/>
      <c r="V1" s="503"/>
      <c r="W1" s="503"/>
      <c r="X1" s="503"/>
      <c r="Y1" s="514"/>
    </row>
    <row r="2" spans="1:25" ht="16.5" customHeight="1">
      <c r="A2" s="505" t="str">
        <f>$AA28</f>
        <v>芝麻飯</v>
      </c>
      <c r="B2" s="506">
        <v>42366</v>
      </c>
      <c r="C2" s="506"/>
      <c r="D2" s="506"/>
      <c r="E2" s="507"/>
      <c r="F2" s="508" t="str">
        <f>$AA30</f>
        <v>糙米飯</v>
      </c>
      <c r="G2" s="509">
        <f>B2+1</f>
        <v>42367</v>
      </c>
      <c r="H2" s="509"/>
      <c r="I2" s="509"/>
      <c r="J2" s="509"/>
      <c r="K2" s="508" t="str">
        <f>$AA32</f>
        <v>特餐</v>
      </c>
      <c r="L2" s="510">
        <f>G2+1</f>
        <v>42368</v>
      </c>
      <c r="M2" s="510"/>
      <c r="N2" s="510"/>
      <c r="O2" s="510"/>
      <c r="P2" s="508" t="str">
        <f>$AA34</f>
        <v>糙米飯</v>
      </c>
      <c r="Q2" s="511">
        <f>L2+1</f>
        <v>42369</v>
      </c>
      <c r="R2" s="511"/>
      <c r="S2" s="511"/>
      <c r="T2" s="511"/>
      <c r="U2" s="508">
        <f>$AA36</f>
        <v>0</v>
      </c>
      <c r="V2" s="494">
        <f>Q2+1</f>
        <v>42370</v>
      </c>
      <c r="W2" s="494"/>
      <c r="X2" s="494"/>
      <c r="Y2" s="495"/>
    </row>
    <row r="3" spans="1:25" ht="16.5">
      <c r="A3" s="489"/>
      <c r="B3" s="39" t="s">
        <v>773</v>
      </c>
      <c r="C3" s="40"/>
      <c r="D3" s="41"/>
      <c r="E3" s="42">
        <v>2100</v>
      </c>
      <c r="F3" s="492"/>
      <c r="G3" s="43" t="s">
        <v>773</v>
      </c>
      <c r="H3" s="40"/>
      <c r="I3" s="41"/>
      <c r="J3" s="44">
        <f>E3</f>
        <v>2100</v>
      </c>
      <c r="K3" s="492"/>
      <c r="L3" s="43" t="s">
        <v>773</v>
      </c>
      <c r="M3" s="40"/>
      <c r="N3" s="41"/>
      <c r="O3" s="44">
        <f>J3</f>
        <v>2100</v>
      </c>
      <c r="P3" s="492"/>
      <c r="Q3" s="43" t="s">
        <v>773</v>
      </c>
      <c r="R3" s="40"/>
      <c r="S3" s="41"/>
      <c r="T3" s="44">
        <f>O3</f>
        <v>2100</v>
      </c>
      <c r="U3" s="492"/>
      <c r="V3" s="43" t="s">
        <v>773</v>
      </c>
      <c r="W3" s="40"/>
      <c r="X3" s="41"/>
      <c r="Y3" s="45">
        <v>2100</v>
      </c>
    </row>
    <row r="4" spans="1:25" ht="16.5">
      <c r="A4" s="489"/>
      <c r="B4" s="43" t="s">
        <v>774</v>
      </c>
      <c r="C4" s="46"/>
      <c r="D4" s="47" t="s">
        <v>775</v>
      </c>
      <c r="E4" s="48" t="s">
        <v>776</v>
      </c>
      <c r="F4" s="492"/>
      <c r="G4" s="43" t="s">
        <v>774</v>
      </c>
      <c r="H4" s="46"/>
      <c r="I4" s="47" t="s">
        <v>775</v>
      </c>
      <c r="J4" s="49" t="s">
        <v>777</v>
      </c>
      <c r="K4" s="492"/>
      <c r="L4" s="43" t="s">
        <v>774</v>
      </c>
      <c r="M4" s="46"/>
      <c r="N4" s="47" t="s">
        <v>775</v>
      </c>
      <c r="O4" s="49" t="s">
        <v>777</v>
      </c>
      <c r="P4" s="492"/>
      <c r="Q4" s="43" t="s">
        <v>774</v>
      </c>
      <c r="R4" s="46"/>
      <c r="S4" s="47" t="s">
        <v>775</v>
      </c>
      <c r="T4" s="49" t="s">
        <v>777</v>
      </c>
      <c r="U4" s="492"/>
      <c r="V4" s="43" t="s">
        <v>774</v>
      </c>
      <c r="W4" s="46"/>
      <c r="X4" s="47" t="s">
        <v>775</v>
      </c>
      <c r="Y4" s="50" t="s">
        <v>777</v>
      </c>
    </row>
    <row r="5" spans="1:25" ht="16.5" customHeight="1">
      <c r="A5" s="489"/>
      <c r="B5" s="51" t="s">
        <v>778</v>
      </c>
      <c r="C5" s="52" t="s">
        <v>779</v>
      </c>
      <c r="D5" s="53">
        <v>57.5</v>
      </c>
      <c r="E5" s="54">
        <v>120</v>
      </c>
      <c r="F5" s="492"/>
      <c r="G5" s="51" t="s">
        <v>778</v>
      </c>
      <c r="H5" s="52" t="s">
        <v>779</v>
      </c>
      <c r="I5" s="53">
        <v>50</v>
      </c>
      <c r="J5" s="55">
        <v>100</v>
      </c>
      <c r="K5" s="492"/>
      <c r="L5" s="51" t="s">
        <v>778</v>
      </c>
      <c r="M5" s="52" t="s">
        <v>779</v>
      </c>
      <c r="N5" s="53">
        <v>57</v>
      </c>
      <c r="O5" s="55">
        <f aca="true" t="shared" si="0" ref="O5:O13">N5*$O$3/1000</f>
        <v>119.7</v>
      </c>
      <c r="P5" s="492"/>
      <c r="Q5" s="51" t="s">
        <v>780</v>
      </c>
      <c r="R5" s="52" t="s">
        <v>781</v>
      </c>
      <c r="S5" s="53">
        <v>47.5</v>
      </c>
      <c r="T5" s="55">
        <v>100</v>
      </c>
      <c r="U5" s="492"/>
      <c r="V5" s="51"/>
      <c r="W5" s="52"/>
      <c r="X5" s="53"/>
      <c r="Y5" s="56"/>
    </row>
    <row r="6" spans="1:25" ht="16.5">
      <c r="A6" s="489"/>
      <c r="B6" s="57" t="s">
        <v>782</v>
      </c>
      <c r="C6" s="52" t="s">
        <v>783</v>
      </c>
      <c r="D6" s="53">
        <v>7</v>
      </c>
      <c r="E6" s="54" t="s">
        <v>784</v>
      </c>
      <c r="F6" s="492"/>
      <c r="G6" s="57" t="s">
        <v>785</v>
      </c>
      <c r="H6" s="52" t="s">
        <v>779</v>
      </c>
      <c r="I6" s="53">
        <v>14</v>
      </c>
      <c r="J6" s="55">
        <v>30</v>
      </c>
      <c r="K6" s="492"/>
      <c r="L6" s="57" t="s">
        <v>785</v>
      </c>
      <c r="M6" s="52" t="s">
        <v>779</v>
      </c>
      <c r="N6" s="53">
        <v>7</v>
      </c>
      <c r="O6" s="55">
        <f t="shared" si="0"/>
        <v>14.7</v>
      </c>
      <c r="P6" s="492"/>
      <c r="Q6" s="57" t="s">
        <v>785</v>
      </c>
      <c r="R6" s="52" t="s">
        <v>779</v>
      </c>
      <c r="S6" s="53">
        <v>14</v>
      </c>
      <c r="T6" s="55">
        <v>30</v>
      </c>
      <c r="U6" s="492"/>
      <c r="V6" s="57"/>
      <c r="W6" s="52"/>
      <c r="X6" s="53"/>
      <c r="Y6" s="56"/>
    </row>
    <row r="7" spans="1:25" ht="16.5">
      <c r="A7" s="490"/>
      <c r="B7" s="59"/>
      <c r="C7" s="46"/>
      <c r="D7" s="43"/>
      <c r="E7" s="60"/>
      <c r="F7" s="493"/>
      <c r="G7" s="61"/>
      <c r="H7" s="62"/>
      <c r="I7" s="47"/>
      <c r="J7" s="63"/>
      <c r="K7" s="493"/>
      <c r="L7" s="64" t="s">
        <v>786</v>
      </c>
      <c r="M7" s="65" t="s">
        <v>787</v>
      </c>
      <c r="N7" s="66">
        <v>11.5</v>
      </c>
      <c r="O7" s="55">
        <f t="shared" si="0"/>
        <v>24.15</v>
      </c>
      <c r="P7" s="493"/>
      <c r="Q7" s="51"/>
      <c r="R7" s="52"/>
      <c r="S7" s="47"/>
      <c r="T7" s="63"/>
      <c r="U7" s="493"/>
      <c r="V7" s="51"/>
      <c r="W7" s="52"/>
      <c r="X7" s="53"/>
      <c r="Y7" s="56"/>
    </row>
    <row r="8" spans="1:25" ht="17.25" customHeight="1">
      <c r="A8" s="496" t="str">
        <f>$AB28</f>
        <v>無錫排骨</v>
      </c>
      <c r="B8" s="67" t="s">
        <v>788</v>
      </c>
      <c r="C8" s="73" t="s">
        <v>789</v>
      </c>
      <c r="D8" s="97">
        <v>25.5</v>
      </c>
      <c r="E8" s="69">
        <f>D8*$E$3/1000</f>
        <v>53.55</v>
      </c>
      <c r="F8" s="499" t="str">
        <f>$AB30</f>
        <v>紅燒雞</v>
      </c>
      <c r="G8" s="67" t="s">
        <v>790</v>
      </c>
      <c r="H8" s="68" t="s">
        <v>791</v>
      </c>
      <c r="I8" s="66">
        <v>60</v>
      </c>
      <c r="J8" s="70">
        <f aca="true" t="shared" si="1" ref="J8:J13">I8*$J$3/1000</f>
        <v>126</v>
      </c>
      <c r="K8" s="499" t="str">
        <f>$AB32</f>
        <v>翡翠炒飯</v>
      </c>
      <c r="L8" s="64" t="s">
        <v>792</v>
      </c>
      <c r="M8" s="65" t="s">
        <v>793</v>
      </c>
      <c r="N8" s="66">
        <v>10</v>
      </c>
      <c r="O8" s="55">
        <f t="shared" si="0"/>
        <v>21</v>
      </c>
      <c r="P8" s="499" t="str">
        <f>$AB34</f>
        <v>宮保雞丁</v>
      </c>
      <c r="Q8" s="67" t="s">
        <v>794</v>
      </c>
      <c r="R8" s="68" t="s">
        <v>795</v>
      </c>
      <c r="S8" s="66">
        <v>60</v>
      </c>
      <c r="T8" s="55">
        <f>S8*$T$3/1000</f>
        <v>126</v>
      </c>
      <c r="U8" s="499" t="s">
        <v>796</v>
      </c>
      <c r="V8" s="72"/>
      <c r="W8" s="73"/>
      <c r="X8" s="74"/>
      <c r="Y8" s="56"/>
    </row>
    <row r="9" spans="1:25" ht="17.25" customHeight="1">
      <c r="A9" s="497"/>
      <c r="B9" s="67" t="s">
        <v>797</v>
      </c>
      <c r="C9" s="73" t="s">
        <v>789</v>
      </c>
      <c r="D9" s="97">
        <v>32.8</v>
      </c>
      <c r="E9" s="69">
        <f>D9*$E$3/1000</f>
        <v>68.88</v>
      </c>
      <c r="F9" s="500"/>
      <c r="G9" s="67" t="s">
        <v>798</v>
      </c>
      <c r="H9" s="68" t="s">
        <v>799</v>
      </c>
      <c r="I9" s="66">
        <v>33.5</v>
      </c>
      <c r="J9" s="70">
        <f t="shared" si="1"/>
        <v>70.35</v>
      </c>
      <c r="K9" s="500"/>
      <c r="L9" s="64" t="s">
        <v>800</v>
      </c>
      <c r="M9" s="65" t="s">
        <v>799</v>
      </c>
      <c r="N9" s="66">
        <v>23</v>
      </c>
      <c r="O9" s="55">
        <f t="shared" si="0"/>
        <v>48.3</v>
      </c>
      <c r="P9" s="500"/>
      <c r="Q9" s="77" t="s">
        <v>801</v>
      </c>
      <c r="R9" s="68" t="s">
        <v>802</v>
      </c>
      <c r="S9" s="66">
        <v>20</v>
      </c>
      <c r="T9" s="55">
        <f>S9*$T$3/1000</f>
        <v>42</v>
      </c>
      <c r="U9" s="500"/>
      <c r="V9" s="72"/>
      <c r="W9" s="73"/>
      <c r="X9" s="75"/>
      <c r="Y9" s="56"/>
    </row>
    <row r="10" spans="1:25" ht="17.25" customHeight="1">
      <c r="A10" s="497"/>
      <c r="B10" s="77" t="s">
        <v>803</v>
      </c>
      <c r="C10" s="73" t="s">
        <v>799</v>
      </c>
      <c r="D10" s="97">
        <v>40.5</v>
      </c>
      <c r="E10" s="69">
        <f>D10*$E$3/1000</f>
        <v>85.05</v>
      </c>
      <c r="F10" s="500"/>
      <c r="G10" s="77" t="s">
        <v>804</v>
      </c>
      <c r="H10" s="68" t="s">
        <v>805</v>
      </c>
      <c r="I10" s="66">
        <v>5</v>
      </c>
      <c r="J10" s="70">
        <f t="shared" si="1"/>
        <v>10.5</v>
      </c>
      <c r="K10" s="500"/>
      <c r="L10" s="64" t="s">
        <v>806</v>
      </c>
      <c r="M10" s="65" t="s">
        <v>799</v>
      </c>
      <c r="N10" s="66">
        <v>4.5</v>
      </c>
      <c r="O10" s="55">
        <f t="shared" si="0"/>
        <v>9.45</v>
      </c>
      <c r="P10" s="500"/>
      <c r="Q10" s="77" t="s">
        <v>807</v>
      </c>
      <c r="R10" s="68" t="s">
        <v>799</v>
      </c>
      <c r="S10" s="66">
        <v>14.5</v>
      </c>
      <c r="T10" s="55">
        <f>S10*$T$3/1000</f>
        <v>30.45</v>
      </c>
      <c r="U10" s="500"/>
      <c r="V10" s="72"/>
      <c r="W10" s="73"/>
      <c r="X10" s="74"/>
      <c r="Y10" s="273"/>
    </row>
    <row r="11" spans="1:25" ht="17.25" customHeight="1">
      <c r="A11" s="497"/>
      <c r="B11" s="78" t="s">
        <v>808</v>
      </c>
      <c r="C11" s="73" t="s">
        <v>809</v>
      </c>
      <c r="D11" s="97">
        <v>0.3</v>
      </c>
      <c r="E11" s="69">
        <f>D11*$E$3/1000</f>
        <v>0.63</v>
      </c>
      <c r="F11" s="500"/>
      <c r="G11" s="77" t="s">
        <v>810</v>
      </c>
      <c r="H11" s="68" t="s">
        <v>811</v>
      </c>
      <c r="I11" s="66">
        <v>1</v>
      </c>
      <c r="J11" s="80" t="s">
        <v>812</v>
      </c>
      <c r="K11" s="500"/>
      <c r="L11" s="64" t="s">
        <v>813</v>
      </c>
      <c r="M11" s="65" t="s">
        <v>805</v>
      </c>
      <c r="N11" s="66">
        <v>5</v>
      </c>
      <c r="O11" s="55">
        <f t="shared" si="0"/>
        <v>10.5</v>
      </c>
      <c r="P11" s="500"/>
      <c r="Q11" s="78" t="s">
        <v>814</v>
      </c>
      <c r="R11" s="81" t="s">
        <v>799</v>
      </c>
      <c r="S11" s="79">
        <v>1.5</v>
      </c>
      <c r="T11" s="55">
        <f>S11*$T$3/1000</f>
        <v>3.15</v>
      </c>
      <c r="U11" s="500"/>
      <c r="V11" s="72"/>
      <c r="W11" s="73"/>
      <c r="X11" s="74"/>
      <c r="Y11" s="56"/>
    </row>
    <row r="12" spans="1:25" ht="17.25" customHeight="1">
      <c r="A12" s="497"/>
      <c r="B12" s="78" t="s">
        <v>815</v>
      </c>
      <c r="C12" s="73" t="s">
        <v>809</v>
      </c>
      <c r="D12" s="97">
        <v>1</v>
      </c>
      <c r="E12" s="69">
        <f>D12*$E$3/1000</f>
        <v>2.1</v>
      </c>
      <c r="F12" s="500"/>
      <c r="G12" s="84" t="s">
        <v>816</v>
      </c>
      <c r="H12" s="85" t="s">
        <v>817</v>
      </c>
      <c r="I12" s="86">
        <v>1</v>
      </c>
      <c r="J12" s="70" t="s">
        <v>818</v>
      </c>
      <c r="K12" s="500"/>
      <c r="L12" s="64" t="s">
        <v>819</v>
      </c>
      <c r="M12" s="65" t="s">
        <v>820</v>
      </c>
      <c r="N12" s="66">
        <v>7</v>
      </c>
      <c r="O12" s="55">
        <f t="shared" si="0"/>
        <v>14.7</v>
      </c>
      <c r="P12" s="500"/>
      <c r="Q12" s="67" t="s">
        <v>821</v>
      </c>
      <c r="R12" s="68" t="s">
        <v>822</v>
      </c>
      <c r="S12" s="74">
        <v>1</v>
      </c>
      <c r="T12" s="354">
        <v>0.3</v>
      </c>
      <c r="U12" s="500"/>
      <c r="V12" s="72"/>
      <c r="W12" s="73"/>
      <c r="X12" s="74"/>
      <c r="Y12" s="56"/>
    </row>
    <row r="13" spans="1:25" ht="17.25" customHeight="1">
      <c r="A13" s="497"/>
      <c r="B13" s="355" t="s">
        <v>823</v>
      </c>
      <c r="C13" s="73" t="s">
        <v>824</v>
      </c>
      <c r="D13" s="97">
        <v>1</v>
      </c>
      <c r="E13" s="69" t="s">
        <v>825</v>
      </c>
      <c r="F13" s="500"/>
      <c r="G13" s="78"/>
      <c r="H13" s="81"/>
      <c r="I13" s="79"/>
      <c r="J13" s="70">
        <f t="shared" si="1"/>
        <v>0</v>
      </c>
      <c r="K13" s="500"/>
      <c r="L13" s="87" t="s">
        <v>826</v>
      </c>
      <c r="M13" s="46" t="s">
        <v>827</v>
      </c>
      <c r="N13" s="88">
        <v>7</v>
      </c>
      <c r="O13" s="55">
        <f t="shared" si="0"/>
        <v>14.7</v>
      </c>
      <c r="P13" s="500"/>
      <c r="Q13" s="67" t="s">
        <v>828</v>
      </c>
      <c r="R13" s="68" t="s">
        <v>793</v>
      </c>
      <c r="S13" s="74">
        <v>1</v>
      </c>
      <c r="T13" s="55">
        <f>S13*$T$3/1000</f>
        <v>2.1</v>
      </c>
      <c r="U13" s="500"/>
      <c r="V13" s="64"/>
      <c r="W13" s="65"/>
      <c r="X13" s="66"/>
      <c r="Y13" s="165"/>
    </row>
    <row r="14" spans="1:25" ht="17.25" customHeight="1">
      <c r="A14" s="498"/>
      <c r="B14" s="89"/>
      <c r="C14" s="90"/>
      <c r="D14" s="91">
        <f>SUM(D8:D13)</f>
        <v>101.1</v>
      </c>
      <c r="E14" s="92">
        <f>SUM(E8:E13)</f>
        <v>210.20999999999998</v>
      </c>
      <c r="F14" s="501"/>
      <c r="G14" s="89" t="s">
        <v>829</v>
      </c>
      <c r="H14" s="90"/>
      <c r="I14" s="93">
        <f>SUM(I8:I13)</f>
        <v>100.5</v>
      </c>
      <c r="J14" s="93">
        <f>SUM(J8:J13)</f>
        <v>206.85</v>
      </c>
      <c r="K14" s="501"/>
      <c r="L14" s="89" t="s">
        <v>829</v>
      </c>
      <c r="M14" s="94"/>
      <c r="N14" s="95">
        <f>SUM(N5:N13)</f>
        <v>132</v>
      </c>
      <c r="O14" s="95">
        <f>SUM(O5:O13)</f>
        <v>277.2</v>
      </c>
      <c r="P14" s="501"/>
      <c r="Q14" s="89" t="s">
        <v>829</v>
      </c>
      <c r="R14" s="94"/>
      <c r="S14" s="95">
        <f>SUM(S7:S13)</f>
        <v>98</v>
      </c>
      <c r="T14" s="95">
        <f>SUM(T8:T13)</f>
        <v>204</v>
      </c>
      <c r="U14" s="501"/>
      <c r="V14" s="89"/>
      <c r="W14" s="94"/>
      <c r="X14" s="95"/>
      <c r="Y14" s="96"/>
    </row>
    <row r="15" spans="1:25" ht="17.25" customHeight="1">
      <c r="A15" s="486" t="str">
        <f>$AC28</f>
        <v>五彩鮮燴</v>
      </c>
      <c r="B15" s="84" t="s">
        <v>830</v>
      </c>
      <c r="C15" s="73" t="s">
        <v>831</v>
      </c>
      <c r="D15" s="97">
        <v>23.7</v>
      </c>
      <c r="E15" s="69">
        <f aca="true" t="shared" si="2" ref="E15:E21">D15*$E$3/1000</f>
        <v>49.77</v>
      </c>
      <c r="F15" s="487" t="str">
        <f>$AC30</f>
        <v>山藥枸杞炒菠菜</v>
      </c>
      <c r="G15" s="98" t="s">
        <v>832</v>
      </c>
      <c r="H15" s="99" t="s">
        <v>833</v>
      </c>
      <c r="I15" s="100">
        <v>20</v>
      </c>
      <c r="J15" s="70">
        <f aca="true" t="shared" si="3" ref="J15:J21">I15*$J$3/1000</f>
        <v>42</v>
      </c>
      <c r="K15" s="487" t="str">
        <f>$AC32</f>
        <v>三杯雞翅</v>
      </c>
      <c r="L15" s="101" t="s">
        <v>834</v>
      </c>
      <c r="M15" s="65" t="s">
        <v>835</v>
      </c>
      <c r="N15" s="97">
        <v>1</v>
      </c>
      <c r="O15" s="356">
        <f>N15*$O$3</f>
        <v>2100</v>
      </c>
      <c r="P15" s="487" t="str">
        <f>$AC34</f>
        <v>花菜炒菇</v>
      </c>
      <c r="Q15" s="102" t="s">
        <v>836</v>
      </c>
      <c r="R15" s="73" t="s">
        <v>837</v>
      </c>
      <c r="S15" s="100">
        <v>25.5</v>
      </c>
      <c r="T15" s="55">
        <f>S15*$T$3/1000</f>
        <v>53.55</v>
      </c>
      <c r="U15" s="487">
        <f>$AC36</f>
        <v>0</v>
      </c>
      <c r="V15" s="84"/>
      <c r="W15" s="68"/>
      <c r="X15" s="97"/>
      <c r="Y15" s="56"/>
    </row>
    <row r="16" spans="1:25" ht="17.25" customHeight="1">
      <c r="A16" s="486"/>
      <c r="B16" s="84" t="s">
        <v>838</v>
      </c>
      <c r="C16" s="68" t="s">
        <v>833</v>
      </c>
      <c r="D16" s="97">
        <v>7</v>
      </c>
      <c r="E16" s="69">
        <f t="shared" si="2"/>
        <v>14.7</v>
      </c>
      <c r="F16" s="487"/>
      <c r="G16" s="103" t="s">
        <v>839</v>
      </c>
      <c r="H16" s="73" t="s">
        <v>840</v>
      </c>
      <c r="I16" s="104">
        <v>0.55</v>
      </c>
      <c r="J16" s="275">
        <f t="shared" si="3"/>
        <v>1.155</v>
      </c>
      <c r="K16" s="487"/>
      <c r="L16" s="101" t="s">
        <v>841</v>
      </c>
      <c r="M16" s="65" t="s">
        <v>837</v>
      </c>
      <c r="N16" s="97">
        <v>1</v>
      </c>
      <c r="O16" s="55">
        <f>N16*$O$3/1000</f>
        <v>2.1</v>
      </c>
      <c r="P16" s="487"/>
      <c r="Q16" s="103" t="s">
        <v>842</v>
      </c>
      <c r="R16" s="73" t="s">
        <v>837</v>
      </c>
      <c r="S16" s="104">
        <v>60</v>
      </c>
      <c r="T16" s="55">
        <f>S16*$T$3/1000</f>
        <v>126</v>
      </c>
      <c r="U16" s="487"/>
      <c r="V16" s="84"/>
      <c r="W16" s="68"/>
      <c r="X16" s="97"/>
      <c r="Y16" s="56"/>
    </row>
    <row r="17" spans="1:25" ht="17.25" customHeight="1">
      <c r="A17" s="486"/>
      <c r="B17" s="84" t="s">
        <v>843</v>
      </c>
      <c r="C17" s="73" t="s">
        <v>844</v>
      </c>
      <c r="D17" s="97">
        <v>5</v>
      </c>
      <c r="E17" s="69">
        <f t="shared" si="2"/>
        <v>10.5</v>
      </c>
      <c r="F17" s="487"/>
      <c r="G17" s="103" t="s">
        <v>845</v>
      </c>
      <c r="H17" s="73" t="s">
        <v>837</v>
      </c>
      <c r="I17" s="104">
        <v>52.5</v>
      </c>
      <c r="J17" s="70">
        <f t="shared" si="3"/>
        <v>110.25</v>
      </c>
      <c r="K17" s="487"/>
      <c r="L17" s="101" t="s">
        <v>846</v>
      </c>
      <c r="M17" s="65" t="s">
        <v>847</v>
      </c>
      <c r="N17" s="97">
        <v>0.5</v>
      </c>
      <c r="O17" s="82">
        <f>N17*$O$3/1000</f>
        <v>1.05</v>
      </c>
      <c r="P17" s="487"/>
      <c r="Q17" s="103" t="s">
        <v>848</v>
      </c>
      <c r="R17" s="73" t="s">
        <v>849</v>
      </c>
      <c r="S17" s="104">
        <v>5.5</v>
      </c>
      <c r="T17" s="55">
        <f>S17*$T$3/1000</f>
        <v>11.55</v>
      </c>
      <c r="U17" s="487"/>
      <c r="V17" s="84"/>
      <c r="W17" s="68"/>
      <c r="X17" s="97"/>
      <c r="Y17" s="56"/>
    </row>
    <row r="18" spans="1:34" ht="17.25" customHeight="1">
      <c r="A18" s="486"/>
      <c r="B18" s="84" t="s">
        <v>850</v>
      </c>
      <c r="C18" s="73" t="s">
        <v>851</v>
      </c>
      <c r="D18" s="97" t="s">
        <v>818</v>
      </c>
      <c r="E18" s="69" t="s">
        <v>818</v>
      </c>
      <c r="F18" s="487"/>
      <c r="G18" s="103" t="s">
        <v>852</v>
      </c>
      <c r="H18" s="73" t="s">
        <v>851</v>
      </c>
      <c r="I18" s="106">
        <v>1</v>
      </c>
      <c r="J18" s="70">
        <f t="shared" si="3"/>
        <v>2.1</v>
      </c>
      <c r="K18" s="487"/>
      <c r="L18" s="101" t="s">
        <v>853</v>
      </c>
      <c r="M18" s="65" t="s">
        <v>851</v>
      </c>
      <c r="N18" s="97">
        <v>1.5</v>
      </c>
      <c r="O18" s="55">
        <f>N18*$O$3/1000</f>
        <v>3.15</v>
      </c>
      <c r="P18" s="487"/>
      <c r="Q18" s="103" t="s">
        <v>854</v>
      </c>
      <c r="R18" s="73" t="s">
        <v>855</v>
      </c>
      <c r="S18" s="104">
        <v>5</v>
      </c>
      <c r="T18" s="55">
        <f>S18*$T$3/1000</f>
        <v>10.5</v>
      </c>
      <c r="U18" s="487"/>
      <c r="V18" s="72"/>
      <c r="W18" s="73"/>
      <c r="X18" s="97"/>
      <c r="Y18" s="56"/>
      <c r="AA18" s="107"/>
      <c r="AB18" s="107"/>
      <c r="AC18" s="107"/>
      <c r="AD18" s="107"/>
      <c r="AE18" s="107"/>
      <c r="AF18" s="107"/>
      <c r="AG18" s="107"/>
      <c r="AH18" s="107"/>
    </row>
    <row r="19" spans="1:34" ht="17.25" customHeight="1">
      <c r="A19" s="486"/>
      <c r="B19" s="72" t="s">
        <v>856</v>
      </c>
      <c r="C19" s="65" t="s">
        <v>857</v>
      </c>
      <c r="D19" s="97">
        <v>28.5</v>
      </c>
      <c r="E19" s="69">
        <f t="shared" si="2"/>
        <v>59.85</v>
      </c>
      <c r="F19" s="487"/>
      <c r="G19" s="103"/>
      <c r="H19" s="108"/>
      <c r="I19" s="109"/>
      <c r="J19" s="70">
        <f t="shared" si="3"/>
        <v>0</v>
      </c>
      <c r="K19" s="487"/>
      <c r="L19" s="101" t="s">
        <v>858</v>
      </c>
      <c r="M19" s="65" t="s">
        <v>817</v>
      </c>
      <c r="N19" s="97">
        <v>1</v>
      </c>
      <c r="O19" s="55">
        <f>N19*$O$3/1000</f>
        <v>2.1</v>
      </c>
      <c r="P19" s="487"/>
      <c r="Q19" s="103"/>
      <c r="R19" s="73"/>
      <c r="S19" s="106"/>
      <c r="T19" s="55"/>
      <c r="U19" s="487"/>
      <c r="V19" s="72"/>
      <c r="W19" s="73"/>
      <c r="X19" s="97"/>
      <c r="Y19" s="56"/>
      <c r="AA19" s="107"/>
      <c r="AB19" s="107"/>
      <c r="AC19" s="107"/>
      <c r="AD19" s="107"/>
      <c r="AE19" s="107"/>
      <c r="AF19" s="107"/>
      <c r="AG19" s="107"/>
      <c r="AH19" s="107"/>
    </row>
    <row r="20" spans="1:34" ht="17.25" customHeight="1">
      <c r="A20" s="486"/>
      <c r="B20" s="110" t="s">
        <v>859</v>
      </c>
      <c r="C20" s="111" t="s">
        <v>860</v>
      </c>
      <c r="D20" s="357">
        <v>3</v>
      </c>
      <c r="E20" s="69">
        <f t="shared" si="2"/>
        <v>6.3</v>
      </c>
      <c r="F20" s="487"/>
      <c r="G20" s="113"/>
      <c r="H20" s="108"/>
      <c r="I20" s="109"/>
      <c r="J20" s="70">
        <f t="shared" si="3"/>
        <v>0</v>
      </c>
      <c r="K20" s="487"/>
      <c r="L20" s="101" t="s">
        <v>861</v>
      </c>
      <c r="M20" s="65" t="s">
        <v>817</v>
      </c>
      <c r="N20" s="112">
        <v>3</v>
      </c>
      <c r="O20" s="55">
        <f>N20*$O$3/1000</f>
        <v>6.3</v>
      </c>
      <c r="P20" s="487"/>
      <c r="Q20" s="110"/>
      <c r="R20" s="111"/>
      <c r="S20" s="112"/>
      <c r="T20" s="55"/>
      <c r="U20" s="487"/>
      <c r="V20" s="114"/>
      <c r="W20" s="68"/>
      <c r="X20" s="97"/>
      <c r="Y20" s="56"/>
      <c r="AA20" s="115"/>
      <c r="AB20" s="115"/>
      <c r="AC20" s="115"/>
      <c r="AD20" s="116"/>
      <c r="AE20" s="107"/>
      <c r="AF20" s="107"/>
      <c r="AG20" s="107"/>
      <c r="AH20" s="107"/>
    </row>
    <row r="21" spans="1:34" ht="17.25" customHeight="1">
      <c r="A21" s="486"/>
      <c r="B21" s="72"/>
      <c r="C21" s="73"/>
      <c r="D21" s="112"/>
      <c r="E21" s="69">
        <f t="shared" si="2"/>
        <v>0</v>
      </c>
      <c r="F21" s="487"/>
      <c r="G21" s="84"/>
      <c r="H21" s="68"/>
      <c r="I21" s="97"/>
      <c r="J21" s="70">
        <f t="shared" si="3"/>
        <v>0</v>
      </c>
      <c r="K21" s="487"/>
      <c r="L21" s="72"/>
      <c r="M21" s="73"/>
      <c r="N21" s="112">
        <v>11</v>
      </c>
      <c r="O21" s="55"/>
      <c r="P21" s="487"/>
      <c r="Q21" s="72"/>
      <c r="R21" s="73"/>
      <c r="S21" s="112"/>
      <c r="T21" s="55"/>
      <c r="U21" s="487"/>
      <c r="V21" s="117"/>
      <c r="W21" s="118"/>
      <c r="X21" s="112"/>
      <c r="Y21" s="56"/>
      <c r="AA21" s="119"/>
      <c r="AB21" s="120"/>
      <c r="AC21" s="121"/>
      <c r="AD21" s="122"/>
      <c r="AE21" s="107"/>
      <c r="AF21" s="107"/>
      <c r="AG21" s="107"/>
      <c r="AH21" s="107"/>
    </row>
    <row r="22" spans="1:34" ht="17.25" customHeight="1">
      <c r="A22" s="486"/>
      <c r="B22" s="89" t="s">
        <v>862</v>
      </c>
      <c r="C22" s="94"/>
      <c r="D22" s="95">
        <f>SUM(D15:D21)</f>
        <v>67.2</v>
      </c>
      <c r="E22" s="92">
        <f>SUM(E15:E21)</f>
        <v>141.12</v>
      </c>
      <c r="F22" s="487"/>
      <c r="G22" s="89" t="s">
        <v>862</v>
      </c>
      <c r="H22" s="94"/>
      <c r="I22" s="95">
        <f>SUM(I15:I21)</f>
        <v>74.05</v>
      </c>
      <c r="J22" s="95">
        <f>SUM(J15:J21)</f>
        <v>155.505</v>
      </c>
      <c r="K22" s="487"/>
      <c r="L22" s="89" t="s">
        <v>862</v>
      </c>
      <c r="M22" s="94"/>
      <c r="N22" s="95">
        <f>SUM(N15:N21)</f>
        <v>19</v>
      </c>
      <c r="O22" s="95">
        <f>SUM(O15:O21)</f>
        <v>2114.7000000000003</v>
      </c>
      <c r="P22" s="487"/>
      <c r="Q22" s="89" t="s">
        <v>862</v>
      </c>
      <c r="R22" s="94"/>
      <c r="S22" s="95">
        <f>SUM(S15:S21)</f>
        <v>96</v>
      </c>
      <c r="T22" s="95">
        <f>SUM(T15:T21)</f>
        <v>201.60000000000002</v>
      </c>
      <c r="U22" s="487"/>
      <c r="V22" s="89"/>
      <c r="W22" s="94"/>
      <c r="X22" s="95"/>
      <c r="Y22" s="96"/>
      <c r="AA22" s="119"/>
      <c r="AB22" s="120"/>
      <c r="AC22" s="121"/>
      <c r="AD22" s="122"/>
      <c r="AE22" s="107"/>
      <c r="AF22" s="107"/>
      <c r="AG22" s="107"/>
      <c r="AH22" s="107"/>
    </row>
    <row r="23" spans="1:34" ht="17.25" customHeight="1">
      <c r="A23" s="488" t="str">
        <f>$AD28</f>
        <v>紅仁炒高麗菜</v>
      </c>
      <c r="B23" s="72" t="s">
        <v>863</v>
      </c>
      <c r="C23" s="73" t="s">
        <v>833</v>
      </c>
      <c r="D23" s="124">
        <v>71.2</v>
      </c>
      <c r="E23" s="125">
        <f>D23*$E$3/1000</f>
        <v>149.52</v>
      </c>
      <c r="F23" s="491" t="str">
        <f>$AD30</f>
        <v>蒜香A菜</v>
      </c>
      <c r="G23" s="72" t="s">
        <v>864</v>
      </c>
      <c r="H23" s="73" t="s">
        <v>865</v>
      </c>
      <c r="I23" s="124">
        <v>74</v>
      </c>
      <c r="J23" s="55">
        <f>I23*$J$3/1000</f>
        <v>155.4</v>
      </c>
      <c r="K23" s="491" t="str">
        <f>$AD32</f>
        <v>薑絲炒小白菜</v>
      </c>
      <c r="L23" s="339" t="s">
        <v>866</v>
      </c>
      <c r="M23" s="99" t="s">
        <v>867</v>
      </c>
      <c r="N23" s="124">
        <v>74</v>
      </c>
      <c r="O23" s="55">
        <f>N23*$O$3/1000</f>
        <v>155.4</v>
      </c>
      <c r="P23" s="491" t="str">
        <f>$AD34</f>
        <v>炒青江菜</v>
      </c>
      <c r="Q23" s="126" t="s">
        <v>868</v>
      </c>
      <c r="R23" s="73" t="s">
        <v>869</v>
      </c>
      <c r="S23" s="124">
        <v>74</v>
      </c>
      <c r="T23" s="54">
        <f>S23*$T$3/1000</f>
        <v>155.4</v>
      </c>
      <c r="U23" s="491">
        <f>$AD36</f>
        <v>0</v>
      </c>
      <c r="V23" s="126"/>
      <c r="W23" s="73"/>
      <c r="X23" s="124"/>
      <c r="Y23" s="127"/>
      <c r="AA23" s="119"/>
      <c r="AB23" s="120"/>
      <c r="AC23" s="121"/>
      <c r="AD23" s="122"/>
      <c r="AE23" s="107"/>
      <c r="AF23" s="107"/>
      <c r="AG23" s="107"/>
      <c r="AH23" s="107"/>
    </row>
    <row r="24" spans="1:34" ht="17.25" customHeight="1">
      <c r="A24" s="489"/>
      <c r="B24" s="72" t="s">
        <v>870</v>
      </c>
      <c r="C24" s="73" t="s">
        <v>809</v>
      </c>
      <c r="D24" s="97">
        <v>0.5</v>
      </c>
      <c r="E24" s="125">
        <f>D24*$E$3/1000</f>
        <v>1.05</v>
      </c>
      <c r="F24" s="492"/>
      <c r="G24" s="72" t="s">
        <v>870</v>
      </c>
      <c r="H24" s="73" t="s">
        <v>809</v>
      </c>
      <c r="I24" s="97">
        <v>1</v>
      </c>
      <c r="J24" s="55">
        <f>I24*$J$3/1000</f>
        <v>2.1</v>
      </c>
      <c r="K24" s="492"/>
      <c r="L24" s="72" t="s">
        <v>871</v>
      </c>
      <c r="M24" s="73" t="s">
        <v>805</v>
      </c>
      <c r="N24" s="97">
        <v>4</v>
      </c>
      <c r="O24" s="55">
        <f>N24*$O$3/1000</f>
        <v>8.4</v>
      </c>
      <c r="P24" s="492"/>
      <c r="Q24" s="72" t="s">
        <v>870</v>
      </c>
      <c r="R24" s="73" t="s">
        <v>809</v>
      </c>
      <c r="S24" s="97">
        <v>1.5</v>
      </c>
      <c r="T24" s="125">
        <f>S24*$T$3/1000</f>
        <v>3.15</v>
      </c>
      <c r="U24" s="492"/>
      <c r="V24" s="72"/>
      <c r="W24" s="73"/>
      <c r="X24" s="97"/>
      <c r="Y24" s="56"/>
      <c r="AA24" s="119"/>
      <c r="AB24" s="120"/>
      <c r="AC24" s="121"/>
      <c r="AD24" s="122"/>
      <c r="AE24" s="107"/>
      <c r="AF24" s="107"/>
      <c r="AG24" s="107"/>
      <c r="AH24" s="107"/>
    </row>
    <row r="25" spans="1:34" ht="17.25" customHeight="1" thickBot="1">
      <c r="A25" s="489"/>
      <c r="B25" s="84" t="s">
        <v>871</v>
      </c>
      <c r="C25" s="68" t="s">
        <v>799</v>
      </c>
      <c r="D25" s="97">
        <v>4</v>
      </c>
      <c r="E25" s="125">
        <f>D25*$E$3/1000</f>
        <v>8.4</v>
      </c>
      <c r="F25" s="492"/>
      <c r="G25" s="72"/>
      <c r="H25" s="73"/>
      <c r="I25" s="47"/>
      <c r="J25" s="55"/>
      <c r="K25" s="492"/>
      <c r="L25" s="128" t="s">
        <v>872</v>
      </c>
      <c r="M25" s="129"/>
      <c r="N25" s="130"/>
      <c r="O25" s="55">
        <v>1</v>
      </c>
      <c r="P25" s="492"/>
      <c r="Q25" s="72"/>
      <c r="R25" s="73"/>
      <c r="S25" s="47"/>
      <c r="T25" s="131"/>
      <c r="U25" s="492"/>
      <c r="V25" s="132"/>
      <c r="W25" s="133"/>
      <c r="X25" s="97"/>
      <c r="Y25" s="56"/>
      <c r="AA25" s="119"/>
      <c r="AB25" s="120"/>
      <c r="AC25" s="134"/>
      <c r="AD25" s="135"/>
      <c r="AE25" s="107"/>
      <c r="AF25" s="107"/>
      <c r="AG25" s="107"/>
      <c r="AH25" s="107"/>
    </row>
    <row r="26" spans="1:34" ht="17.25" customHeight="1">
      <c r="A26" s="489"/>
      <c r="B26" s="84"/>
      <c r="C26" s="68"/>
      <c r="D26" s="97"/>
      <c r="E26" s="136"/>
      <c r="F26" s="492"/>
      <c r="G26" s="72" t="s">
        <v>97</v>
      </c>
      <c r="H26" s="73"/>
      <c r="I26" s="47"/>
      <c r="J26" s="137"/>
      <c r="K26" s="492"/>
      <c r="L26" s="138" t="s">
        <v>873</v>
      </c>
      <c r="M26" s="139" t="s">
        <v>874</v>
      </c>
      <c r="N26" s="140">
        <v>19</v>
      </c>
      <c r="O26" s="141">
        <v>40</v>
      </c>
      <c r="P26" s="492"/>
      <c r="Q26" s="72"/>
      <c r="R26" s="73"/>
      <c r="S26" s="47"/>
      <c r="T26" s="142"/>
      <c r="U26" s="492"/>
      <c r="V26" s="132"/>
      <c r="W26" s="133"/>
      <c r="X26" s="97"/>
      <c r="Y26" s="143"/>
      <c r="AA26" s="119"/>
      <c r="AB26" s="144"/>
      <c r="AC26" s="145"/>
      <c r="AD26" s="146"/>
      <c r="AE26" s="107"/>
      <c r="AF26" s="107"/>
      <c r="AG26" s="107"/>
      <c r="AH26" s="107"/>
    </row>
    <row r="27" spans="1:34" ht="17.25" customHeight="1" thickBot="1">
      <c r="A27" s="489"/>
      <c r="B27" s="72"/>
      <c r="C27" s="73"/>
      <c r="D27" s="97"/>
      <c r="E27" s="142"/>
      <c r="F27" s="492"/>
      <c r="G27" s="72"/>
      <c r="H27" s="73"/>
      <c r="I27" s="47"/>
      <c r="J27" s="55"/>
      <c r="K27" s="492"/>
      <c r="L27" s="147" t="s">
        <v>875</v>
      </c>
      <c r="M27" s="148" t="s">
        <v>876</v>
      </c>
      <c r="N27" s="149"/>
      <c r="O27" s="150">
        <v>1</v>
      </c>
      <c r="P27" s="492"/>
      <c r="Q27" s="72" t="s">
        <v>97</v>
      </c>
      <c r="R27" s="73"/>
      <c r="S27" s="47"/>
      <c r="T27" s="142"/>
      <c r="U27" s="492"/>
      <c r="V27" s="132"/>
      <c r="W27" s="133"/>
      <c r="X27" s="97"/>
      <c r="Y27" s="143"/>
      <c r="AA27" s="119"/>
      <c r="AB27" s="151"/>
      <c r="AC27" s="152"/>
      <c r="AD27" s="146"/>
      <c r="AE27" s="107"/>
      <c r="AF27" s="107"/>
      <c r="AG27" s="107"/>
      <c r="AH27" s="107"/>
    </row>
    <row r="28" spans="1:38" ht="17.25" customHeight="1">
      <c r="A28" s="490"/>
      <c r="B28" s="89" t="s">
        <v>877</v>
      </c>
      <c r="C28" s="94"/>
      <c r="D28" s="95">
        <f>SUM(D23:D27)</f>
        <v>75.7</v>
      </c>
      <c r="E28" s="92">
        <f>SUM(E23:E27)</f>
        <v>158.97000000000003</v>
      </c>
      <c r="F28" s="493"/>
      <c r="G28" s="89" t="s">
        <v>877</v>
      </c>
      <c r="H28" s="94"/>
      <c r="I28" s="95">
        <f>SUM(I23:I27)</f>
        <v>75</v>
      </c>
      <c r="J28" s="95">
        <f>SUM(J23:J27)</f>
        <v>157.5</v>
      </c>
      <c r="K28" s="493"/>
      <c r="L28" s="89" t="s">
        <v>877</v>
      </c>
      <c r="M28" s="94"/>
      <c r="N28" s="95">
        <f>SUM(N23:N27)</f>
        <v>97</v>
      </c>
      <c r="O28" s="95">
        <f>SUM(O23:O27)</f>
        <v>205.8</v>
      </c>
      <c r="P28" s="493"/>
      <c r="Q28" s="89" t="s">
        <v>877</v>
      </c>
      <c r="R28" s="94"/>
      <c r="S28" s="95">
        <f>SUM(S23:S27)</f>
        <v>75.5</v>
      </c>
      <c r="T28" s="92">
        <f>SUM(T23:T27)</f>
        <v>158.55</v>
      </c>
      <c r="U28" s="493"/>
      <c r="V28" s="153"/>
      <c r="W28" s="94"/>
      <c r="X28" s="95"/>
      <c r="Y28" s="96"/>
      <c r="AA28" s="154" t="s">
        <v>878</v>
      </c>
      <c r="AB28" s="13" t="s">
        <v>879</v>
      </c>
      <c r="AC28" s="8" t="s">
        <v>880</v>
      </c>
      <c r="AD28" s="154" t="s">
        <v>881</v>
      </c>
      <c r="AE28" s="11" t="s">
        <v>882</v>
      </c>
      <c r="AF28" s="157" t="s">
        <v>883</v>
      </c>
      <c r="AG28" s="484">
        <v>4.7</v>
      </c>
      <c r="AH28" s="483">
        <v>2</v>
      </c>
      <c r="AI28" s="483">
        <v>2</v>
      </c>
      <c r="AJ28" s="483">
        <v>2.6</v>
      </c>
      <c r="AK28" s="158">
        <v>1</v>
      </c>
      <c r="AL28" s="1">
        <v>763.5</v>
      </c>
    </row>
    <row r="29" spans="1:38" ht="17.25" customHeight="1">
      <c r="A29" s="473" t="str">
        <f>$AE28</f>
        <v>冬瓜薑絲湯</v>
      </c>
      <c r="B29" s="64" t="s">
        <v>884</v>
      </c>
      <c r="C29" s="65" t="s">
        <v>793</v>
      </c>
      <c r="D29" s="97">
        <v>33.4</v>
      </c>
      <c r="E29" s="69">
        <f aca="true" t="shared" si="4" ref="E29:E34">D29*$E$3/1000</f>
        <v>70.14</v>
      </c>
      <c r="F29" s="475" t="str">
        <f>$AE30</f>
        <v>玉米濃湯</v>
      </c>
      <c r="G29" s="64" t="s">
        <v>885</v>
      </c>
      <c r="H29" s="159" t="s">
        <v>886</v>
      </c>
      <c r="I29" s="160">
        <v>14.5</v>
      </c>
      <c r="J29" s="70">
        <f>I29*$J$3/1000</f>
        <v>30.45</v>
      </c>
      <c r="K29" s="475" t="str">
        <f>$AE32</f>
        <v>香根結頭湯</v>
      </c>
      <c r="L29" s="64" t="s">
        <v>887</v>
      </c>
      <c r="M29" s="161" t="s">
        <v>799</v>
      </c>
      <c r="N29" s="162">
        <v>25</v>
      </c>
      <c r="O29" s="55">
        <f>N29*$O$3/1000</f>
        <v>52.5</v>
      </c>
      <c r="P29" s="475" t="str">
        <f>$AE34</f>
        <v>雙冬粉絲湯</v>
      </c>
      <c r="Q29" s="164" t="s">
        <v>888</v>
      </c>
      <c r="R29" s="73" t="s">
        <v>799</v>
      </c>
      <c r="S29" s="160">
        <v>20</v>
      </c>
      <c r="T29" s="55">
        <f>S29*$T$3/1000</f>
        <v>42</v>
      </c>
      <c r="U29" s="475">
        <f>$AE36</f>
        <v>0</v>
      </c>
      <c r="V29" s="64"/>
      <c r="W29" s="65"/>
      <c r="X29" s="97"/>
      <c r="Y29" s="56"/>
      <c r="AA29" s="342" t="s">
        <v>889</v>
      </c>
      <c r="AB29" s="15" t="s">
        <v>890</v>
      </c>
      <c r="AC29" s="21" t="s">
        <v>891</v>
      </c>
      <c r="AD29" s="314"/>
      <c r="AE29" s="25" t="s">
        <v>892</v>
      </c>
      <c r="AF29" s="184"/>
      <c r="AG29" s="521"/>
      <c r="AH29" s="480"/>
      <c r="AI29" s="480"/>
      <c r="AJ29" s="480"/>
      <c r="AK29" s="185"/>
      <c r="AL29" s="19"/>
    </row>
    <row r="30" spans="1:38" ht="17.25" customHeight="1">
      <c r="A30" s="473"/>
      <c r="B30" s="84" t="s">
        <v>893</v>
      </c>
      <c r="C30" s="68" t="s">
        <v>894</v>
      </c>
      <c r="D30" s="97">
        <v>4.5</v>
      </c>
      <c r="E30" s="69">
        <f t="shared" si="4"/>
        <v>9.45</v>
      </c>
      <c r="F30" s="475"/>
      <c r="G30" s="64" t="s">
        <v>895</v>
      </c>
      <c r="H30" s="65" t="s">
        <v>805</v>
      </c>
      <c r="I30" s="172">
        <v>14.5</v>
      </c>
      <c r="J30" s="70">
        <f>I30*$J$3/1000</f>
        <v>30.45</v>
      </c>
      <c r="K30" s="475"/>
      <c r="L30" s="64" t="s">
        <v>896</v>
      </c>
      <c r="M30" s="161" t="s">
        <v>799</v>
      </c>
      <c r="N30" s="162">
        <v>0.5</v>
      </c>
      <c r="O30" s="55">
        <f>N30*$O$3/1000</f>
        <v>1.05</v>
      </c>
      <c r="P30" s="475"/>
      <c r="Q30" s="101" t="s">
        <v>897</v>
      </c>
      <c r="R30" s="65" t="s">
        <v>898</v>
      </c>
      <c r="S30" s="172">
        <v>1.5</v>
      </c>
      <c r="T30" s="82">
        <f>S30*$T$3/1000</f>
        <v>3.15</v>
      </c>
      <c r="U30" s="475"/>
      <c r="V30" s="64"/>
      <c r="W30" s="65"/>
      <c r="X30" s="97"/>
      <c r="Y30" s="56"/>
      <c r="AA30" s="173" t="s">
        <v>899</v>
      </c>
      <c r="AB30" s="10" t="s">
        <v>900</v>
      </c>
      <c r="AC30" s="9" t="s">
        <v>901</v>
      </c>
      <c r="AD30" s="156" t="s">
        <v>902</v>
      </c>
      <c r="AE30" s="9" t="s">
        <v>903</v>
      </c>
      <c r="AF30" s="358"/>
      <c r="AG30" s="478">
        <v>4.7</v>
      </c>
      <c r="AH30" s="477">
        <v>2</v>
      </c>
      <c r="AI30" s="480">
        <v>2.6</v>
      </c>
      <c r="AJ30" s="477">
        <v>2.6</v>
      </c>
      <c r="AK30" s="359"/>
      <c r="AL30" s="6">
        <v>677</v>
      </c>
    </row>
    <row r="31" spans="1:38" ht="17.25" customHeight="1">
      <c r="A31" s="473"/>
      <c r="B31" s="64" t="s">
        <v>872</v>
      </c>
      <c r="C31" s="65" t="s">
        <v>809</v>
      </c>
      <c r="D31" s="176">
        <v>0.5</v>
      </c>
      <c r="E31" s="69">
        <f t="shared" si="4"/>
        <v>1.05</v>
      </c>
      <c r="F31" s="475"/>
      <c r="G31" s="113" t="s">
        <v>904</v>
      </c>
      <c r="H31" s="177" t="s">
        <v>905</v>
      </c>
      <c r="I31" s="178">
        <v>4.5</v>
      </c>
      <c r="J31" s="70">
        <f>I31*$J$3/1000</f>
        <v>9.45</v>
      </c>
      <c r="K31" s="475"/>
      <c r="L31" s="64" t="s">
        <v>906</v>
      </c>
      <c r="M31" s="161" t="s">
        <v>835</v>
      </c>
      <c r="N31" s="162">
        <v>4</v>
      </c>
      <c r="O31" s="55">
        <f>N31*$O$3/1000</f>
        <v>8.4</v>
      </c>
      <c r="P31" s="475"/>
      <c r="Q31" s="179" t="s">
        <v>907</v>
      </c>
      <c r="R31" s="180" t="s">
        <v>908</v>
      </c>
      <c r="S31" s="181">
        <v>4.5</v>
      </c>
      <c r="T31" s="55">
        <f>S31*$T$3/1000</f>
        <v>9.45</v>
      </c>
      <c r="U31" s="475"/>
      <c r="V31" s="64"/>
      <c r="W31" s="65"/>
      <c r="X31" s="97"/>
      <c r="Y31" s="56"/>
      <c r="AA31" s="182" t="s">
        <v>909</v>
      </c>
      <c r="AB31" s="15" t="s">
        <v>910</v>
      </c>
      <c r="AC31" s="23" t="s">
        <v>911</v>
      </c>
      <c r="AD31" s="189" t="s">
        <v>912</v>
      </c>
      <c r="AE31" s="23" t="s">
        <v>913</v>
      </c>
      <c r="AF31" s="360"/>
      <c r="AG31" s="478"/>
      <c r="AH31" s="477"/>
      <c r="AI31" s="472"/>
      <c r="AJ31" s="477"/>
      <c r="AK31" s="361"/>
      <c r="AL31" s="19"/>
    </row>
    <row r="32" spans="1:38" ht="17.25" customHeight="1">
      <c r="A32" s="473"/>
      <c r="B32" s="64"/>
      <c r="C32" s="65"/>
      <c r="D32" s="176"/>
      <c r="E32" s="69"/>
      <c r="F32" s="475"/>
      <c r="G32" s="72" t="s">
        <v>914</v>
      </c>
      <c r="H32" s="73" t="s">
        <v>915</v>
      </c>
      <c r="I32" s="97">
        <v>1</v>
      </c>
      <c r="J32" s="70" t="s">
        <v>916</v>
      </c>
      <c r="K32" s="475"/>
      <c r="L32" s="64"/>
      <c r="M32" s="73"/>
      <c r="N32" s="187"/>
      <c r="O32" s="55"/>
      <c r="P32" s="475"/>
      <c r="Q32" s="179" t="s">
        <v>906</v>
      </c>
      <c r="R32" s="180" t="s">
        <v>795</v>
      </c>
      <c r="S32" s="181">
        <v>3</v>
      </c>
      <c r="T32" s="55">
        <f>S32*$T$3/1000</f>
        <v>6.3</v>
      </c>
      <c r="U32" s="475"/>
      <c r="V32" s="64"/>
      <c r="W32" s="65"/>
      <c r="X32" s="97"/>
      <c r="Y32" s="56"/>
      <c r="AA32" s="156" t="s">
        <v>917</v>
      </c>
      <c r="AB32" s="10" t="s">
        <v>918</v>
      </c>
      <c r="AC32" s="9" t="s">
        <v>919</v>
      </c>
      <c r="AD32" s="173" t="s">
        <v>920</v>
      </c>
      <c r="AE32" s="9" t="s">
        <v>921</v>
      </c>
      <c r="AF32" s="174" t="s">
        <v>922</v>
      </c>
      <c r="AG32" s="478">
        <v>4.5</v>
      </c>
      <c r="AH32" s="477">
        <v>2.5</v>
      </c>
      <c r="AI32" s="477">
        <v>2.2</v>
      </c>
      <c r="AJ32" s="477">
        <v>2.8</v>
      </c>
      <c r="AK32" s="200"/>
      <c r="AL32" s="3">
        <v>703.5</v>
      </c>
    </row>
    <row r="33" spans="1:38" ht="17.25" customHeight="1">
      <c r="A33" s="473"/>
      <c r="B33" s="64"/>
      <c r="C33" s="65"/>
      <c r="D33" s="176"/>
      <c r="E33" s="69"/>
      <c r="F33" s="475"/>
      <c r="G33" s="188" t="s">
        <v>923</v>
      </c>
      <c r="H33" s="159" t="s">
        <v>924</v>
      </c>
      <c r="I33" s="160">
        <v>4</v>
      </c>
      <c r="J33" s="70">
        <f>I33*$J$3/1000</f>
        <v>8.4</v>
      </c>
      <c r="K33" s="475"/>
      <c r="L33" s="64"/>
      <c r="M33" s="65"/>
      <c r="N33" s="187"/>
      <c r="O33" s="55"/>
      <c r="P33" s="475"/>
      <c r="Q33" s="179"/>
      <c r="R33" s="180"/>
      <c r="S33" s="181"/>
      <c r="T33" s="55"/>
      <c r="U33" s="475"/>
      <c r="V33" s="64"/>
      <c r="W33" s="65"/>
      <c r="X33" s="97"/>
      <c r="Y33" s="56">
        <f>X33*$Y$3/1000</f>
        <v>0</v>
      </c>
      <c r="AA33" s="182" t="s">
        <v>925</v>
      </c>
      <c r="AB33" s="15" t="s">
        <v>926</v>
      </c>
      <c r="AC33" s="23" t="s">
        <v>927</v>
      </c>
      <c r="AD33" s="342" t="s">
        <v>928</v>
      </c>
      <c r="AE33" s="23" t="s">
        <v>929</v>
      </c>
      <c r="AF33" s="362"/>
      <c r="AG33" s="478"/>
      <c r="AH33" s="477"/>
      <c r="AI33" s="477"/>
      <c r="AJ33" s="477"/>
      <c r="AK33" s="363"/>
      <c r="AL33" s="364"/>
    </row>
    <row r="34" spans="1:38" ht="17.25" customHeight="1">
      <c r="A34" s="473"/>
      <c r="B34" s="191"/>
      <c r="C34" s="192"/>
      <c r="D34" s="193"/>
      <c r="E34" s="194">
        <f t="shared" si="4"/>
        <v>0</v>
      </c>
      <c r="F34" s="475"/>
      <c r="G34" s="195" t="s">
        <v>930</v>
      </c>
      <c r="H34" s="196" t="s">
        <v>799</v>
      </c>
      <c r="I34" s="181">
        <v>2</v>
      </c>
      <c r="J34" s="70">
        <f>I34*$J$3/1000</f>
        <v>4.2</v>
      </c>
      <c r="K34" s="475"/>
      <c r="L34" s="197"/>
      <c r="M34" s="198"/>
      <c r="N34" s="75"/>
      <c r="O34" s="55"/>
      <c r="P34" s="475"/>
      <c r="Q34" s="179"/>
      <c r="R34" s="180"/>
      <c r="S34" s="181"/>
      <c r="T34" s="55"/>
      <c r="U34" s="475"/>
      <c r="V34" s="72"/>
      <c r="W34" s="73"/>
      <c r="X34" s="75"/>
      <c r="Y34" s="56">
        <f>X34*$Y$3/1000</f>
        <v>0</v>
      </c>
      <c r="AA34" s="156" t="s">
        <v>899</v>
      </c>
      <c r="AB34" s="10" t="s">
        <v>931</v>
      </c>
      <c r="AC34" s="8" t="s">
        <v>932</v>
      </c>
      <c r="AD34" s="156" t="s">
        <v>933</v>
      </c>
      <c r="AE34" s="11" t="s">
        <v>934</v>
      </c>
      <c r="AF34" s="174" t="s">
        <v>883</v>
      </c>
      <c r="AG34" s="521">
        <v>4.5</v>
      </c>
      <c r="AH34" s="477">
        <v>2</v>
      </c>
      <c r="AI34" s="477">
        <v>2.3</v>
      </c>
      <c r="AJ34" s="477">
        <v>2.8</v>
      </c>
      <c r="AK34" s="175">
        <v>1</v>
      </c>
      <c r="AL34" s="3">
        <v>724.5</v>
      </c>
    </row>
    <row r="35" spans="1:38" ht="17.25" customHeight="1" thickBot="1">
      <c r="A35" s="473"/>
      <c r="B35" s="201"/>
      <c r="C35" s="202"/>
      <c r="D35" s="203"/>
      <c r="E35" s="125"/>
      <c r="F35" s="475"/>
      <c r="G35" s="195"/>
      <c r="H35" s="198"/>
      <c r="I35" s="75"/>
      <c r="J35" s="125"/>
      <c r="K35" s="475"/>
      <c r="L35" s="201"/>
      <c r="M35" s="202"/>
      <c r="N35" s="203"/>
      <c r="O35" s="55"/>
      <c r="P35" s="475"/>
      <c r="Q35" s="195"/>
      <c r="R35" s="198"/>
      <c r="S35" s="75"/>
      <c r="T35" s="55"/>
      <c r="U35" s="475"/>
      <c r="V35" s="195"/>
      <c r="W35" s="198"/>
      <c r="X35" s="195"/>
      <c r="Y35" s="56"/>
      <c r="AA35" s="182" t="s">
        <v>909</v>
      </c>
      <c r="AB35" s="16" t="s">
        <v>935</v>
      </c>
      <c r="AC35" s="17" t="s">
        <v>936</v>
      </c>
      <c r="AD35" s="365" t="s">
        <v>937</v>
      </c>
      <c r="AE35" s="16" t="s">
        <v>938</v>
      </c>
      <c r="AF35" s="204"/>
      <c r="AG35" s="523"/>
      <c r="AH35" s="482"/>
      <c r="AI35" s="482"/>
      <c r="AJ35" s="482"/>
      <c r="AK35" s="205"/>
      <c r="AL35" s="19"/>
    </row>
    <row r="36" spans="1:38" ht="17.25" customHeight="1">
      <c r="A36" s="473"/>
      <c r="B36" s="206"/>
      <c r="C36" s="198"/>
      <c r="D36" s="75"/>
      <c r="E36" s="125"/>
      <c r="F36" s="475"/>
      <c r="G36" s="206"/>
      <c r="H36" s="198"/>
      <c r="I36" s="75"/>
      <c r="J36" s="55"/>
      <c r="K36" s="475"/>
      <c r="L36" s="206"/>
      <c r="M36" s="198"/>
      <c r="N36" s="75"/>
      <c r="O36" s="55"/>
      <c r="P36" s="475"/>
      <c r="Q36" s="206"/>
      <c r="R36" s="198"/>
      <c r="S36" s="75"/>
      <c r="T36" s="55"/>
      <c r="U36" s="475"/>
      <c r="V36" s="75"/>
      <c r="W36" s="198"/>
      <c r="X36" s="75"/>
      <c r="Y36" s="56"/>
      <c r="AA36" s="207"/>
      <c r="AB36" s="207"/>
      <c r="AC36" s="207"/>
      <c r="AD36" s="207"/>
      <c r="AE36" s="207"/>
      <c r="AF36" s="174"/>
      <c r="AG36" s="175"/>
      <c r="AH36" s="175"/>
      <c r="AI36" s="175"/>
      <c r="AJ36" s="175"/>
      <c r="AK36" s="175"/>
      <c r="AL36" s="3"/>
    </row>
    <row r="37" spans="1:38" ht="17.25" customHeight="1" thickBot="1">
      <c r="A37" s="474"/>
      <c r="B37" s="208" t="s">
        <v>877</v>
      </c>
      <c r="C37" s="209"/>
      <c r="D37" s="210">
        <f>SUM(D29:D36)</f>
        <v>38.4</v>
      </c>
      <c r="E37" s="211">
        <f>SUM(E29:E36)</f>
        <v>80.64</v>
      </c>
      <c r="F37" s="476"/>
      <c r="G37" s="208" t="s">
        <v>877</v>
      </c>
      <c r="H37" s="209"/>
      <c r="I37" s="210">
        <f>SUM(I29:I36)</f>
        <v>40.5</v>
      </c>
      <c r="J37" s="210">
        <f>SUM(J29:J36)</f>
        <v>82.95</v>
      </c>
      <c r="K37" s="476"/>
      <c r="L37" s="208" t="s">
        <v>877</v>
      </c>
      <c r="M37" s="209"/>
      <c r="N37" s="210">
        <f>SUM(N29:N36)</f>
        <v>29.5</v>
      </c>
      <c r="O37" s="210">
        <f>SUM(O29:O36)</f>
        <v>61.949999999999996</v>
      </c>
      <c r="P37" s="476"/>
      <c r="Q37" s="208" t="s">
        <v>877</v>
      </c>
      <c r="R37" s="209"/>
      <c r="S37" s="210">
        <f>SUM(S29:S36)</f>
        <v>29</v>
      </c>
      <c r="T37" s="210">
        <f>SUM(T29:T36)</f>
        <v>60.89999999999999</v>
      </c>
      <c r="U37" s="476"/>
      <c r="V37" s="208" t="s">
        <v>877</v>
      </c>
      <c r="W37" s="209"/>
      <c r="X37" s="210">
        <f>SUM(X29:X37)</f>
        <v>0</v>
      </c>
      <c r="Y37" s="212">
        <f>SUM(Y29:Y36)</f>
        <v>0</v>
      </c>
      <c r="AA37" s="366"/>
      <c r="AB37" s="366"/>
      <c r="AC37" s="366"/>
      <c r="AD37" s="366"/>
      <c r="AE37" s="366"/>
      <c r="AF37" s="169"/>
      <c r="AG37" s="170"/>
      <c r="AH37" s="171"/>
      <c r="AI37" s="171"/>
      <c r="AJ37" s="171"/>
      <c r="AK37" s="171"/>
      <c r="AL37" s="4"/>
    </row>
    <row r="38" spans="1:35" ht="17.25" customHeight="1" thickBot="1">
      <c r="A38" s="216"/>
      <c r="B38" s="217" t="s">
        <v>883</v>
      </c>
      <c r="C38" s="218" t="s">
        <v>939</v>
      </c>
      <c r="D38" s="217"/>
      <c r="E38" s="219">
        <v>2090</v>
      </c>
      <c r="F38" s="220"/>
      <c r="G38" s="217"/>
      <c r="H38" s="218"/>
      <c r="I38" s="217"/>
      <c r="J38" s="221"/>
      <c r="K38" s="222"/>
      <c r="L38" s="217"/>
      <c r="M38" s="218"/>
      <c r="N38" s="217"/>
      <c r="O38" s="223"/>
      <c r="P38" s="222"/>
      <c r="Q38" s="217" t="s">
        <v>883</v>
      </c>
      <c r="R38" s="218"/>
      <c r="S38" s="217"/>
      <c r="T38" s="219">
        <v>2090</v>
      </c>
      <c r="U38" s="217"/>
      <c r="V38" s="217"/>
      <c r="W38" s="218"/>
      <c r="X38" s="217"/>
      <c r="Y38" s="224"/>
      <c r="AC38" s="225"/>
      <c r="AD38" s="225"/>
      <c r="AE38" s="225"/>
      <c r="AF38" s="225"/>
      <c r="AG38" s="225"/>
      <c r="AH38" s="225"/>
      <c r="AI38" s="225"/>
    </row>
    <row r="39" spans="1:35" s="229" customFormat="1" ht="18.75" customHeight="1" outlineLevel="1">
      <c r="A39" s="465" t="s">
        <v>940</v>
      </c>
      <c r="B39" s="226" t="s">
        <v>941</v>
      </c>
      <c r="C39" s="227"/>
      <c r="D39" s="226"/>
      <c r="E39" s="228">
        <f>$AG$28</f>
        <v>4.7</v>
      </c>
      <c r="F39" s="468" t="s">
        <v>942</v>
      </c>
      <c r="G39" s="226" t="s">
        <v>943</v>
      </c>
      <c r="H39" s="227"/>
      <c r="I39" s="226"/>
      <c r="J39" s="228">
        <f>$AG$30</f>
        <v>4.7</v>
      </c>
      <c r="K39" s="468" t="s">
        <v>942</v>
      </c>
      <c r="L39" s="226" t="s">
        <v>943</v>
      </c>
      <c r="M39" s="227"/>
      <c r="N39" s="226"/>
      <c r="O39" s="228">
        <f>$AG$32</f>
        <v>4.5</v>
      </c>
      <c r="P39" s="468" t="s">
        <v>942</v>
      </c>
      <c r="Q39" s="226" t="s">
        <v>943</v>
      </c>
      <c r="R39" s="227"/>
      <c r="S39" s="226"/>
      <c r="T39" s="228">
        <f>$AG$34</f>
        <v>4.5</v>
      </c>
      <c r="U39" s="468" t="s">
        <v>940</v>
      </c>
      <c r="V39" s="226" t="s">
        <v>943</v>
      </c>
      <c r="W39" s="227"/>
      <c r="X39" s="226"/>
      <c r="Y39" s="228"/>
      <c r="AC39" s="225"/>
      <c r="AD39" s="225"/>
      <c r="AE39" s="225"/>
      <c r="AF39" s="225"/>
      <c r="AG39" s="230"/>
      <c r="AH39" s="230"/>
      <c r="AI39" s="225"/>
    </row>
    <row r="40" spans="1:35" s="229" customFormat="1" ht="18.75" outlineLevel="1">
      <c r="A40" s="466"/>
      <c r="B40" s="231" t="s">
        <v>944</v>
      </c>
      <c r="C40" s="232"/>
      <c r="D40" s="231"/>
      <c r="E40" s="228">
        <f>$AH$28</f>
        <v>2</v>
      </c>
      <c r="F40" s="469"/>
      <c r="G40" s="231" t="s">
        <v>945</v>
      </c>
      <c r="H40" s="232"/>
      <c r="I40" s="231"/>
      <c r="J40" s="228">
        <f>$AH$30</f>
        <v>2</v>
      </c>
      <c r="K40" s="469"/>
      <c r="L40" s="231" t="s">
        <v>945</v>
      </c>
      <c r="M40" s="232"/>
      <c r="N40" s="231"/>
      <c r="O40" s="228">
        <f>$AH$32</f>
        <v>2.5</v>
      </c>
      <c r="P40" s="469"/>
      <c r="Q40" s="231" t="s">
        <v>945</v>
      </c>
      <c r="R40" s="232"/>
      <c r="S40" s="231"/>
      <c r="T40" s="228">
        <f>$AH$34</f>
        <v>2</v>
      </c>
      <c r="U40" s="469"/>
      <c r="V40" s="231" t="s">
        <v>945</v>
      </c>
      <c r="W40" s="232"/>
      <c r="X40" s="231"/>
      <c r="Y40" s="228"/>
      <c r="AC40" s="225"/>
      <c r="AD40" s="225"/>
      <c r="AE40" s="225"/>
      <c r="AF40" s="225"/>
      <c r="AG40" s="225"/>
      <c r="AH40" s="225"/>
      <c r="AI40" s="225"/>
    </row>
    <row r="41" spans="1:35" s="229" customFormat="1" ht="18.75" outlineLevel="1">
      <c r="A41" s="466"/>
      <c r="B41" s="231" t="s">
        <v>946</v>
      </c>
      <c r="C41" s="232"/>
      <c r="D41" s="231"/>
      <c r="E41" s="228">
        <f>$AI$28</f>
        <v>2</v>
      </c>
      <c r="F41" s="469"/>
      <c r="G41" s="231" t="s">
        <v>947</v>
      </c>
      <c r="H41" s="232"/>
      <c r="I41" s="231"/>
      <c r="J41" s="228">
        <f>$AI$30</f>
        <v>2.6</v>
      </c>
      <c r="K41" s="469"/>
      <c r="L41" s="231" t="s">
        <v>947</v>
      </c>
      <c r="M41" s="232"/>
      <c r="N41" s="231"/>
      <c r="O41" s="228">
        <f>$AI$32</f>
        <v>2.2</v>
      </c>
      <c r="P41" s="469"/>
      <c r="Q41" s="231" t="s">
        <v>947</v>
      </c>
      <c r="R41" s="232"/>
      <c r="S41" s="231"/>
      <c r="T41" s="228">
        <f>$AI$34</f>
        <v>2.3</v>
      </c>
      <c r="U41" s="469"/>
      <c r="V41" s="231" t="s">
        <v>947</v>
      </c>
      <c r="W41" s="232"/>
      <c r="X41" s="231"/>
      <c r="Y41" s="228"/>
      <c r="AA41" s="512"/>
      <c r="AB41" s="233"/>
      <c r="AC41" s="234"/>
      <c r="AD41" s="235"/>
      <c r="AE41" s="225"/>
      <c r="AF41" s="225"/>
      <c r="AG41" s="225"/>
      <c r="AH41" s="225"/>
      <c r="AI41" s="225"/>
    </row>
    <row r="42" spans="1:35" s="229" customFormat="1" ht="18.75" outlineLevel="1">
      <c r="A42" s="466"/>
      <c r="B42" s="231" t="s">
        <v>948</v>
      </c>
      <c r="C42" s="232"/>
      <c r="D42" s="231"/>
      <c r="E42" s="228">
        <f>$AJ$28</f>
        <v>2.6</v>
      </c>
      <c r="F42" s="469"/>
      <c r="G42" s="231" t="s">
        <v>949</v>
      </c>
      <c r="H42" s="232"/>
      <c r="I42" s="231"/>
      <c r="J42" s="228">
        <f>$AJ$30</f>
        <v>2.6</v>
      </c>
      <c r="K42" s="469"/>
      <c r="L42" s="231" t="s">
        <v>949</v>
      </c>
      <c r="M42" s="232"/>
      <c r="N42" s="231"/>
      <c r="O42" s="228">
        <f>$AJ$32</f>
        <v>2.8</v>
      </c>
      <c r="P42" s="469"/>
      <c r="Q42" s="231" t="s">
        <v>949</v>
      </c>
      <c r="R42" s="232"/>
      <c r="S42" s="231"/>
      <c r="T42" s="228">
        <f>$AJ$34</f>
        <v>2.8</v>
      </c>
      <c r="U42" s="469"/>
      <c r="V42" s="231" t="s">
        <v>949</v>
      </c>
      <c r="W42" s="232"/>
      <c r="X42" s="231"/>
      <c r="Y42" s="228"/>
      <c r="AA42" s="512"/>
      <c r="AB42" s="236"/>
      <c r="AC42" s="237"/>
      <c r="AD42" s="235"/>
      <c r="AE42" s="225"/>
      <c r="AF42" s="225"/>
      <c r="AG42" s="225"/>
      <c r="AH42" s="225"/>
      <c r="AI42" s="225"/>
    </row>
    <row r="43" spans="1:35" s="229" customFormat="1" ht="18.75" outlineLevel="1">
      <c r="A43" s="466"/>
      <c r="B43" s="231" t="s">
        <v>950</v>
      </c>
      <c r="C43" s="232"/>
      <c r="D43" s="231"/>
      <c r="E43" s="228">
        <f>$AK$28</f>
        <v>1</v>
      </c>
      <c r="F43" s="469"/>
      <c r="G43" s="231" t="s">
        <v>951</v>
      </c>
      <c r="H43" s="232"/>
      <c r="I43" s="231"/>
      <c r="J43" s="228">
        <f>$AK$30</f>
        <v>0</v>
      </c>
      <c r="K43" s="469"/>
      <c r="L43" s="231" t="s">
        <v>951</v>
      </c>
      <c r="M43" s="232"/>
      <c r="N43" s="231"/>
      <c r="O43" s="228">
        <f>$AK$32</f>
        <v>0</v>
      </c>
      <c r="P43" s="469"/>
      <c r="Q43" s="231" t="s">
        <v>951</v>
      </c>
      <c r="R43" s="232"/>
      <c r="S43" s="231"/>
      <c r="T43" s="228">
        <f>$AK$34</f>
        <v>1</v>
      </c>
      <c r="U43" s="469"/>
      <c r="V43" s="231" t="s">
        <v>952</v>
      </c>
      <c r="W43" s="232"/>
      <c r="X43" s="231"/>
      <c r="Y43" s="228"/>
      <c r="AA43" s="512"/>
      <c r="AB43" s="233"/>
      <c r="AC43" s="234"/>
      <c r="AD43" s="235"/>
      <c r="AE43" s="225"/>
      <c r="AF43" s="225"/>
      <c r="AG43" s="225"/>
      <c r="AH43" s="225"/>
      <c r="AI43" s="225"/>
    </row>
    <row r="44" spans="1:35" s="229" customFormat="1" ht="19.5" outlineLevel="1" thickBot="1">
      <c r="A44" s="467"/>
      <c r="B44" s="238" t="s">
        <v>953</v>
      </c>
      <c r="C44" s="239"/>
      <c r="D44" s="238"/>
      <c r="E44" s="240">
        <f>E39*70+E41*25+E43*60+E40*83+E42*45</f>
        <v>722</v>
      </c>
      <c r="F44" s="470"/>
      <c r="G44" s="238" t="s">
        <v>953</v>
      </c>
      <c r="H44" s="239"/>
      <c r="I44" s="238"/>
      <c r="J44" s="240">
        <f>J39*70+J41*25+J43*60+J40*83+J42*45</f>
        <v>677</v>
      </c>
      <c r="K44" s="470"/>
      <c r="L44" s="238" t="s">
        <v>953</v>
      </c>
      <c r="M44" s="239"/>
      <c r="N44" s="238"/>
      <c r="O44" s="240">
        <f>O39*70+O41*25+O43*60+O40*83+O42*45</f>
        <v>703.5</v>
      </c>
      <c r="P44" s="470"/>
      <c r="Q44" s="238" t="s">
        <v>953</v>
      </c>
      <c r="R44" s="239"/>
      <c r="S44" s="238"/>
      <c r="T44" s="240">
        <f>T39*70+T41*25+T43*60+T40*83+T42*45</f>
        <v>724.5</v>
      </c>
      <c r="U44" s="470"/>
      <c r="V44" s="238" t="s">
        <v>953</v>
      </c>
      <c r="W44" s="239"/>
      <c r="X44" s="238"/>
      <c r="Y44" s="241">
        <f>Y39*70+Y41*25+Y43*120+Y40*83+Y42*45</f>
        <v>0</v>
      </c>
      <c r="AA44" s="512"/>
      <c r="AB44" s="242"/>
      <c r="AC44" s="234"/>
      <c r="AD44" s="235"/>
      <c r="AE44" s="225"/>
      <c r="AF44" s="225"/>
      <c r="AG44" s="243"/>
      <c r="AH44" s="243"/>
      <c r="AI44" s="225"/>
    </row>
    <row r="45" spans="1:30" ht="16.5" customHeight="1" outlineLevel="1">
      <c r="A45" s="244" t="s">
        <v>0</v>
      </c>
      <c r="B45" s="245"/>
      <c r="C45" s="246"/>
      <c r="D45" s="247"/>
      <c r="E45" s="247"/>
      <c r="F45" s="247"/>
      <c r="G45" s="248"/>
      <c r="H45" s="249"/>
      <c r="I45" s="248"/>
      <c r="J45" s="248"/>
      <c r="K45" s="250"/>
      <c r="L45" s="251"/>
      <c r="M45" s="249"/>
      <c r="N45" s="250"/>
      <c r="O45" s="251"/>
      <c r="P45" s="250"/>
      <c r="Q45" s="250"/>
      <c r="R45" s="249"/>
      <c r="S45" s="250"/>
      <c r="T45" s="252"/>
      <c r="U45" s="253"/>
      <c r="V45" s="254"/>
      <c r="W45" s="255"/>
      <c r="X45" s="254"/>
      <c r="Y45" s="256"/>
      <c r="AA45" s="512"/>
      <c r="AB45" s="233"/>
      <c r="AC45" s="234"/>
      <c r="AD45" s="235"/>
    </row>
    <row r="46" spans="1:27" ht="16.5" outlineLevel="1">
      <c r="A46" s="257"/>
      <c r="B46" s="258" t="s">
        <v>954</v>
      </c>
      <c r="C46" s="259"/>
      <c r="D46" s="260"/>
      <c r="E46" s="260"/>
      <c r="F46" s="261"/>
      <c r="G46" s="261"/>
      <c r="H46" s="259"/>
      <c r="I46" s="107"/>
      <c r="J46" s="258" t="s">
        <v>955</v>
      </c>
      <c r="K46" s="262"/>
      <c r="L46" s="263"/>
      <c r="M46" s="264"/>
      <c r="N46" s="265"/>
      <c r="O46" s="266"/>
      <c r="P46" s="267"/>
      <c r="Q46" s="268" t="s">
        <v>207</v>
      </c>
      <c r="R46" s="269"/>
      <c r="S46" s="270"/>
      <c r="T46" s="270"/>
      <c r="U46" s="107"/>
      <c r="V46" s="270"/>
      <c r="W46" s="271"/>
      <c r="X46" s="234"/>
      <c r="Y46" s="272"/>
      <c r="AA46" s="512"/>
    </row>
    <row r="47" spans="1:25" ht="26.25" thickBot="1">
      <c r="A47" s="502" t="s">
        <v>956</v>
      </c>
      <c r="B47" s="503"/>
      <c r="C47" s="503"/>
      <c r="D47" s="503"/>
      <c r="E47" s="503"/>
      <c r="F47" s="503"/>
      <c r="G47" s="503"/>
      <c r="H47" s="503"/>
      <c r="I47" s="503"/>
      <c r="J47" s="503"/>
      <c r="K47" s="503"/>
      <c r="L47" s="503"/>
      <c r="M47" s="503"/>
      <c r="N47" s="503"/>
      <c r="O47" s="503"/>
      <c r="P47" s="503"/>
      <c r="Q47" s="503"/>
      <c r="R47" s="503"/>
      <c r="S47" s="503"/>
      <c r="T47" s="503"/>
      <c r="U47" s="503"/>
      <c r="V47" s="503"/>
      <c r="W47" s="503"/>
      <c r="X47" s="503"/>
      <c r="Y47" s="504"/>
    </row>
    <row r="48" spans="1:25" ht="16.5" customHeight="1">
      <c r="A48" s="505" t="str">
        <f>$AA74</f>
        <v>芝麻飯</v>
      </c>
      <c r="B48" s="506">
        <v>42366</v>
      </c>
      <c r="C48" s="506"/>
      <c r="D48" s="506"/>
      <c r="E48" s="507"/>
      <c r="F48" s="508" t="str">
        <f>$AA76</f>
        <v>糙米飯</v>
      </c>
      <c r="G48" s="509">
        <f>B48+1</f>
        <v>42367</v>
      </c>
      <c r="H48" s="509"/>
      <c r="I48" s="509"/>
      <c r="J48" s="509"/>
      <c r="K48" s="508" t="str">
        <f>$AA78</f>
        <v>特餐</v>
      </c>
      <c r="L48" s="510">
        <f>G48+1</f>
        <v>42368</v>
      </c>
      <c r="M48" s="510"/>
      <c r="N48" s="510"/>
      <c r="O48" s="510"/>
      <c r="P48" s="508" t="str">
        <f>$AA80</f>
        <v>糙米飯</v>
      </c>
      <c r="Q48" s="511">
        <f>L48+1</f>
        <v>42369</v>
      </c>
      <c r="R48" s="511"/>
      <c r="S48" s="511"/>
      <c r="T48" s="511"/>
      <c r="U48" s="508"/>
      <c r="V48" s="494">
        <f>Q48+1</f>
        <v>42370</v>
      </c>
      <c r="W48" s="494"/>
      <c r="X48" s="494"/>
      <c r="Y48" s="495"/>
    </row>
    <row r="49" spans="1:25" ht="16.5">
      <c r="A49" s="489"/>
      <c r="B49" s="39" t="s">
        <v>773</v>
      </c>
      <c r="C49" s="40"/>
      <c r="D49" s="41"/>
      <c r="E49" s="42">
        <v>70</v>
      </c>
      <c r="F49" s="492"/>
      <c r="G49" s="43" t="s">
        <v>773</v>
      </c>
      <c r="H49" s="40"/>
      <c r="I49" s="41"/>
      <c r="J49" s="44">
        <f>E49</f>
        <v>70</v>
      </c>
      <c r="K49" s="492"/>
      <c r="L49" s="43" t="s">
        <v>773</v>
      </c>
      <c r="M49" s="40"/>
      <c r="N49" s="41"/>
      <c r="O49" s="44">
        <f>J49</f>
        <v>70</v>
      </c>
      <c r="P49" s="492"/>
      <c r="Q49" s="43" t="s">
        <v>773</v>
      </c>
      <c r="R49" s="40"/>
      <c r="S49" s="41"/>
      <c r="T49" s="44">
        <f>O49</f>
        <v>70</v>
      </c>
      <c r="U49" s="492"/>
      <c r="V49" s="43" t="s">
        <v>773</v>
      </c>
      <c r="W49" s="40"/>
      <c r="X49" s="41"/>
      <c r="Y49" s="45">
        <v>70</v>
      </c>
    </row>
    <row r="50" spans="1:25" ht="16.5">
      <c r="A50" s="489"/>
      <c r="B50" s="43" t="s">
        <v>774</v>
      </c>
      <c r="C50" s="46"/>
      <c r="D50" s="47" t="s">
        <v>775</v>
      </c>
      <c r="E50" s="48" t="s">
        <v>776</v>
      </c>
      <c r="F50" s="492"/>
      <c r="G50" s="43" t="s">
        <v>774</v>
      </c>
      <c r="H50" s="46"/>
      <c r="I50" s="47" t="s">
        <v>775</v>
      </c>
      <c r="J50" s="49" t="s">
        <v>777</v>
      </c>
      <c r="K50" s="492"/>
      <c r="L50" s="43" t="s">
        <v>774</v>
      </c>
      <c r="M50" s="46"/>
      <c r="N50" s="47" t="s">
        <v>775</v>
      </c>
      <c r="O50" s="49" t="s">
        <v>777</v>
      </c>
      <c r="P50" s="492"/>
      <c r="Q50" s="43" t="s">
        <v>774</v>
      </c>
      <c r="R50" s="46"/>
      <c r="S50" s="47" t="s">
        <v>775</v>
      </c>
      <c r="T50" s="49" t="s">
        <v>777</v>
      </c>
      <c r="U50" s="492"/>
      <c r="V50" s="43" t="s">
        <v>774</v>
      </c>
      <c r="W50" s="46"/>
      <c r="X50" s="47" t="s">
        <v>775</v>
      </c>
      <c r="Y50" s="50" t="s">
        <v>777</v>
      </c>
    </row>
    <row r="51" spans="1:25" ht="16.5" customHeight="1">
      <c r="A51" s="489"/>
      <c r="B51" s="51" t="s">
        <v>780</v>
      </c>
      <c r="C51" s="52" t="s">
        <v>781</v>
      </c>
      <c r="D51" s="53">
        <v>57.5</v>
      </c>
      <c r="E51" s="54"/>
      <c r="F51" s="492"/>
      <c r="G51" s="51" t="s">
        <v>780</v>
      </c>
      <c r="H51" s="52" t="s">
        <v>781</v>
      </c>
      <c r="I51" s="53">
        <v>50</v>
      </c>
      <c r="J51" s="55"/>
      <c r="K51" s="492"/>
      <c r="L51" s="51" t="s">
        <v>780</v>
      </c>
      <c r="M51" s="52" t="s">
        <v>781</v>
      </c>
      <c r="N51" s="53">
        <v>24</v>
      </c>
      <c r="O51" s="55"/>
      <c r="P51" s="492"/>
      <c r="Q51" s="51" t="s">
        <v>780</v>
      </c>
      <c r="R51" s="52" t="s">
        <v>781</v>
      </c>
      <c r="S51" s="53">
        <v>47.5</v>
      </c>
      <c r="T51" s="55"/>
      <c r="U51" s="492"/>
      <c r="V51" s="51"/>
      <c r="W51" s="52"/>
      <c r="X51" s="53"/>
      <c r="Y51" s="56"/>
    </row>
    <row r="52" spans="1:25" ht="16.5">
      <c r="A52" s="489"/>
      <c r="B52" s="57" t="s">
        <v>885</v>
      </c>
      <c r="C52" s="52" t="s">
        <v>886</v>
      </c>
      <c r="D52" s="53">
        <v>7</v>
      </c>
      <c r="E52" s="54"/>
      <c r="F52" s="492"/>
      <c r="G52" s="57" t="s">
        <v>957</v>
      </c>
      <c r="H52" s="52" t="s">
        <v>781</v>
      </c>
      <c r="I52" s="53">
        <v>14</v>
      </c>
      <c r="J52" s="55"/>
      <c r="K52" s="492"/>
      <c r="L52" s="57" t="s">
        <v>957</v>
      </c>
      <c r="M52" s="52" t="s">
        <v>781</v>
      </c>
      <c r="N52" s="53">
        <v>7</v>
      </c>
      <c r="O52" s="55"/>
      <c r="P52" s="492"/>
      <c r="Q52" s="57" t="s">
        <v>957</v>
      </c>
      <c r="R52" s="52" t="s">
        <v>781</v>
      </c>
      <c r="S52" s="53">
        <v>14</v>
      </c>
      <c r="T52" s="55"/>
      <c r="U52" s="492"/>
      <c r="V52" s="57"/>
      <c r="W52" s="52"/>
      <c r="X52" s="53"/>
      <c r="Y52" s="56"/>
    </row>
    <row r="53" spans="1:25" ht="16.5">
      <c r="A53" s="490"/>
      <c r="B53" s="59"/>
      <c r="C53" s="46"/>
      <c r="D53" s="43"/>
      <c r="E53" s="60"/>
      <c r="F53" s="493"/>
      <c r="G53" s="61"/>
      <c r="H53" s="62"/>
      <c r="I53" s="47"/>
      <c r="J53" s="63"/>
      <c r="K53" s="493"/>
      <c r="L53" s="64" t="s">
        <v>958</v>
      </c>
      <c r="M53" s="65"/>
      <c r="N53" s="66"/>
      <c r="O53" s="55" t="s">
        <v>959</v>
      </c>
      <c r="P53" s="493"/>
      <c r="Q53" s="51"/>
      <c r="R53" s="52"/>
      <c r="S53" s="47"/>
      <c r="T53" s="63"/>
      <c r="U53" s="493"/>
      <c r="V53" s="51"/>
      <c r="W53" s="52"/>
      <c r="X53" s="53"/>
      <c r="Y53" s="56"/>
    </row>
    <row r="54" spans="1:25" ht="16.5" customHeight="1">
      <c r="A54" s="496" t="str">
        <f>$AB74</f>
        <v>無錫黑豆干</v>
      </c>
      <c r="B54" s="67" t="s">
        <v>960</v>
      </c>
      <c r="C54" s="68" t="s">
        <v>961</v>
      </c>
      <c r="D54" s="66">
        <v>51.5</v>
      </c>
      <c r="E54" s="69">
        <v>4</v>
      </c>
      <c r="F54" s="499" t="str">
        <f>$AB76</f>
        <v>紅燒素皮酥</v>
      </c>
      <c r="G54" s="67" t="s">
        <v>962</v>
      </c>
      <c r="H54" s="68" t="s">
        <v>963</v>
      </c>
      <c r="I54" s="66">
        <v>60</v>
      </c>
      <c r="J54" s="70">
        <v>2</v>
      </c>
      <c r="K54" s="499" t="str">
        <f>$AB78</f>
        <v>翡翠炒飯</v>
      </c>
      <c r="L54" s="64" t="s">
        <v>800</v>
      </c>
      <c r="M54" s="65" t="s">
        <v>799</v>
      </c>
      <c r="N54" s="66">
        <v>24</v>
      </c>
      <c r="O54" s="55"/>
      <c r="P54" s="499" t="str">
        <f>$AB80</f>
        <v>宮保干丁</v>
      </c>
      <c r="Q54" s="77" t="s">
        <v>801</v>
      </c>
      <c r="R54" s="68" t="s">
        <v>802</v>
      </c>
      <c r="S54" s="66">
        <v>76</v>
      </c>
      <c r="T54" s="326"/>
      <c r="U54" s="499"/>
      <c r="V54" s="72"/>
      <c r="W54" s="73"/>
      <c r="X54" s="74"/>
      <c r="Y54" s="56"/>
    </row>
    <row r="55" spans="1:25" ht="16.5">
      <c r="A55" s="497"/>
      <c r="B55" s="77" t="s">
        <v>803</v>
      </c>
      <c r="C55" s="68" t="s">
        <v>799</v>
      </c>
      <c r="D55" s="66">
        <v>43</v>
      </c>
      <c r="E55" s="69"/>
      <c r="F55" s="500"/>
      <c r="G55" s="67" t="s">
        <v>798</v>
      </c>
      <c r="H55" s="68" t="s">
        <v>799</v>
      </c>
      <c r="I55" s="66">
        <v>33.5</v>
      </c>
      <c r="J55" s="70"/>
      <c r="K55" s="500"/>
      <c r="L55" s="64" t="s">
        <v>964</v>
      </c>
      <c r="M55" s="65" t="s">
        <v>783</v>
      </c>
      <c r="N55" s="66">
        <v>5</v>
      </c>
      <c r="O55" s="55">
        <v>2</v>
      </c>
      <c r="P55" s="500"/>
      <c r="Q55" s="77" t="s">
        <v>807</v>
      </c>
      <c r="R55" s="68"/>
      <c r="S55" s="66"/>
      <c r="T55" s="82"/>
      <c r="U55" s="500"/>
      <c r="V55" s="72"/>
      <c r="W55" s="73"/>
      <c r="X55" s="75"/>
      <c r="Y55" s="56"/>
    </row>
    <row r="56" spans="1:25" ht="16.5">
      <c r="A56" s="497"/>
      <c r="B56" s="78" t="s">
        <v>808</v>
      </c>
      <c r="C56" s="73" t="s">
        <v>805</v>
      </c>
      <c r="D56" s="66">
        <v>5</v>
      </c>
      <c r="E56" s="69"/>
      <c r="F56" s="500"/>
      <c r="G56" s="77" t="s">
        <v>804</v>
      </c>
      <c r="H56" s="68" t="s">
        <v>805</v>
      </c>
      <c r="I56" s="66">
        <v>5</v>
      </c>
      <c r="J56" s="70"/>
      <c r="K56" s="500"/>
      <c r="L56" s="64" t="s">
        <v>806</v>
      </c>
      <c r="M56" s="65" t="s">
        <v>799</v>
      </c>
      <c r="N56" s="66">
        <v>4</v>
      </c>
      <c r="O56" s="55"/>
      <c r="P56" s="500"/>
      <c r="Q56" s="78" t="s">
        <v>814</v>
      </c>
      <c r="R56" s="68" t="s">
        <v>965</v>
      </c>
      <c r="S56" s="66">
        <v>28.5</v>
      </c>
      <c r="T56" s="55"/>
      <c r="U56" s="500"/>
      <c r="V56" s="72"/>
      <c r="W56" s="73"/>
      <c r="X56" s="74"/>
      <c r="Y56" s="273"/>
    </row>
    <row r="57" spans="1:25" ht="16.5">
      <c r="A57" s="497"/>
      <c r="B57" s="78" t="s">
        <v>966</v>
      </c>
      <c r="C57" s="65"/>
      <c r="D57" s="79"/>
      <c r="E57" s="69"/>
      <c r="F57" s="500"/>
      <c r="G57" s="77" t="s">
        <v>810</v>
      </c>
      <c r="H57" s="68" t="s">
        <v>811</v>
      </c>
      <c r="I57" s="66">
        <v>1</v>
      </c>
      <c r="J57" s="80"/>
      <c r="K57" s="500"/>
      <c r="L57" s="64" t="s">
        <v>813</v>
      </c>
      <c r="M57" s="65" t="s">
        <v>805</v>
      </c>
      <c r="N57" s="66">
        <v>5</v>
      </c>
      <c r="O57" s="55"/>
      <c r="P57" s="500"/>
      <c r="Q57" s="67" t="s">
        <v>967</v>
      </c>
      <c r="R57" s="81" t="s">
        <v>809</v>
      </c>
      <c r="S57" s="79">
        <v>1</v>
      </c>
      <c r="T57" s="55"/>
      <c r="U57" s="500"/>
      <c r="V57" s="72"/>
      <c r="W57" s="73"/>
      <c r="X57" s="74"/>
      <c r="Y57" s="56"/>
    </row>
    <row r="58" spans="1:25" ht="16.5">
      <c r="A58" s="497"/>
      <c r="B58" s="355" t="s">
        <v>968</v>
      </c>
      <c r="C58" s="81"/>
      <c r="D58" s="79"/>
      <c r="E58" s="69"/>
      <c r="F58" s="500"/>
      <c r="G58" s="84"/>
      <c r="H58" s="85"/>
      <c r="I58" s="86"/>
      <c r="J58" s="70"/>
      <c r="K58" s="500"/>
      <c r="L58" s="64" t="s">
        <v>923</v>
      </c>
      <c r="M58" s="65" t="s">
        <v>924</v>
      </c>
      <c r="N58" s="66">
        <v>7</v>
      </c>
      <c r="O58" s="55"/>
      <c r="P58" s="500"/>
      <c r="Q58" s="78"/>
      <c r="R58" s="81"/>
      <c r="S58" s="79"/>
      <c r="T58" s="55"/>
      <c r="U58" s="500"/>
      <c r="V58" s="72"/>
      <c r="W58" s="73"/>
      <c r="X58" s="74"/>
      <c r="Y58" s="56"/>
    </row>
    <row r="59" spans="1:25" ht="16.5">
      <c r="A59" s="497"/>
      <c r="B59" s="78"/>
      <c r="C59" s="81"/>
      <c r="D59" s="79"/>
      <c r="E59" s="69"/>
      <c r="F59" s="500"/>
      <c r="G59" s="78"/>
      <c r="H59" s="81"/>
      <c r="I59" s="79"/>
      <c r="J59" s="70"/>
      <c r="K59" s="500"/>
      <c r="L59" s="87" t="s">
        <v>885</v>
      </c>
      <c r="M59" s="46" t="s">
        <v>886</v>
      </c>
      <c r="N59" s="88">
        <v>7</v>
      </c>
      <c r="O59" s="55"/>
      <c r="P59" s="500"/>
      <c r="Q59" s="67"/>
      <c r="R59" s="68"/>
      <c r="S59" s="74"/>
      <c r="T59" s="55"/>
      <c r="U59" s="500"/>
      <c r="V59" s="64"/>
      <c r="W59" s="65"/>
      <c r="X59" s="66">
        <v>1</v>
      </c>
      <c r="Y59" s="165"/>
    </row>
    <row r="60" spans="1:25" ht="16.5">
      <c r="A60" s="498"/>
      <c r="B60" s="89" t="s">
        <v>877</v>
      </c>
      <c r="C60" s="90"/>
      <c r="D60" s="91">
        <f>SUM(D54:D59)</f>
        <v>99.5</v>
      </c>
      <c r="E60" s="92">
        <f>SUM(E54:E59)</f>
        <v>4</v>
      </c>
      <c r="F60" s="501"/>
      <c r="G60" s="89" t="s">
        <v>877</v>
      </c>
      <c r="H60" s="90"/>
      <c r="I60" s="93">
        <f>SUM(I54:I59)</f>
        <v>99.5</v>
      </c>
      <c r="J60" s="93"/>
      <c r="K60" s="501"/>
      <c r="L60" s="89" t="s">
        <v>877</v>
      </c>
      <c r="M60" s="94"/>
      <c r="N60" s="95">
        <f>SUM(N51:N59)</f>
        <v>83</v>
      </c>
      <c r="O60" s="95">
        <f>SUM(O51:O59)</f>
        <v>2</v>
      </c>
      <c r="P60" s="501"/>
      <c r="Q60" s="89" t="s">
        <v>877</v>
      </c>
      <c r="R60" s="94"/>
      <c r="S60" s="95">
        <f>SUM(S53:S59)</f>
        <v>105.5</v>
      </c>
      <c r="T60" s="95">
        <f>SUM(T54:T59)</f>
        <v>0</v>
      </c>
      <c r="U60" s="501"/>
      <c r="V60" s="89" t="s">
        <v>877</v>
      </c>
      <c r="W60" s="94"/>
      <c r="X60" s="95">
        <f>SUM(X54:X59)</f>
        <v>1</v>
      </c>
      <c r="Y60" s="96">
        <f>SUM(Y54:Y59)</f>
        <v>0</v>
      </c>
    </row>
    <row r="61" spans="1:25" ht="16.5" customHeight="1">
      <c r="A61" s="486" t="str">
        <f>$AC74</f>
        <v>五彩鮮燴</v>
      </c>
      <c r="B61" s="84" t="s">
        <v>969</v>
      </c>
      <c r="C61" s="73" t="s">
        <v>970</v>
      </c>
      <c r="D61" s="97">
        <v>23.7</v>
      </c>
      <c r="E61" s="69"/>
      <c r="F61" s="487" t="str">
        <f>$AC76</f>
        <v>山藥枸杞炒菠菜</v>
      </c>
      <c r="G61" s="98" t="s">
        <v>971</v>
      </c>
      <c r="H61" s="99" t="s">
        <v>799</v>
      </c>
      <c r="I61" s="100">
        <v>20</v>
      </c>
      <c r="J61" s="70"/>
      <c r="K61" s="487" t="str">
        <f>$AC78</f>
        <v>三杯素肚</v>
      </c>
      <c r="L61" s="101" t="s">
        <v>972</v>
      </c>
      <c r="M61" s="65" t="s">
        <v>961</v>
      </c>
      <c r="N61" s="97">
        <v>20</v>
      </c>
      <c r="O61" s="55">
        <v>4</v>
      </c>
      <c r="P61" s="487" t="str">
        <f>$AC80</f>
        <v>花菜炒菇</v>
      </c>
      <c r="Q61" s="102" t="s">
        <v>973</v>
      </c>
      <c r="R61" s="73" t="s">
        <v>799</v>
      </c>
      <c r="S61" s="100">
        <v>42.8</v>
      </c>
      <c r="T61" s="55"/>
      <c r="U61" s="487"/>
      <c r="V61" s="84"/>
      <c r="W61" s="68"/>
      <c r="X61" s="97"/>
      <c r="Y61" s="56"/>
    </row>
    <row r="62" spans="1:25" ht="16.5">
      <c r="A62" s="486"/>
      <c r="B62" s="84" t="s">
        <v>806</v>
      </c>
      <c r="C62" s="68" t="s">
        <v>789</v>
      </c>
      <c r="D62" s="97">
        <v>7</v>
      </c>
      <c r="E62" s="69"/>
      <c r="F62" s="487"/>
      <c r="G62" s="103" t="s">
        <v>974</v>
      </c>
      <c r="H62" s="73" t="s">
        <v>975</v>
      </c>
      <c r="I62" s="104">
        <v>0.55</v>
      </c>
      <c r="J62" s="275"/>
      <c r="K62" s="487"/>
      <c r="L62" s="101" t="s">
        <v>976</v>
      </c>
      <c r="M62" s="65" t="s">
        <v>961</v>
      </c>
      <c r="N62" s="97">
        <v>24</v>
      </c>
      <c r="O62" s="55"/>
      <c r="P62" s="487"/>
      <c r="Q62" s="103" t="s">
        <v>977</v>
      </c>
      <c r="R62" s="73" t="s">
        <v>799</v>
      </c>
      <c r="S62" s="104">
        <v>42.8</v>
      </c>
      <c r="T62" s="55"/>
      <c r="U62" s="487"/>
      <c r="V62" s="84"/>
      <c r="W62" s="68"/>
      <c r="X62" s="97"/>
      <c r="Y62" s="56"/>
    </row>
    <row r="63" spans="1:25" ht="16.5">
      <c r="A63" s="486"/>
      <c r="B63" s="84" t="s">
        <v>871</v>
      </c>
      <c r="C63" s="73" t="s">
        <v>799</v>
      </c>
      <c r="D63" s="97">
        <v>5</v>
      </c>
      <c r="E63" s="69"/>
      <c r="F63" s="487"/>
      <c r="G63" s="103" t="s">
        <v>978</v>
      </c>
      <c r="H63" s="73" t="s">
        <v>799</v>
      </c>
      <c r="I63" s="104">
        <v>52.5</v>
      </c>
      <c r="J63" s="70"/>
      <c r="K63" s="487"/>
      <c r="L63" s="101"/>
      <c r="M63" s="65" t="s">
        <v>799</v>
      </c>
      <c r="N63" s="97">
        <v>40</v>
      </c>
      <c r="O63" s="55"/>
      <c r="P63" s="487"/>
      <c r="Q63" s="103" t="s">
        <v>979</v>
      </c>
      <c r="R63" s="73" t="s">
        <v>980</v>
      </c>
      <c r="S63" s="104">
        <v>5.5</v>
      </c>
      <c r="T63" s="55"/>
      <c r="U63" s="487"/>
      <c r="V63" s="84"/>
      <c r="W63" s="68"/>
      <c r="X63" s="97"/>
      <c r="Y63" s="56"/>
    </row>
    <row r="64" spans="1:25" ht="16.5">
      <c r="A64" s="486"/>
      <c r="B64" s="84"/>
      <c r="C64" s="73"/>
      <c r="D64" s="97"/>
      <c r="E64" s="69"/>
      <c r="F64" s="487"/>
      <c r="G64" s="103" t="s">
        <v>872</v>
      </c>
      <c r="H64" s="73" t="s">
        <v>809</v>
      </c>
      <c r="I64" s="106">
        <v>1</v>
      </c>
      <c r="J64" s="70"/>
      <c r="K64" s="487"/>
      <c r="L64" s="101" t="s">
        <v>981</v>
      </c>
      <c r="M64" s="65" t="s">
        <v>982</v>
      </c>
      <c r="N64" s="97">
        <v>7</v>
      </c>
      <c r="O64" s="55"/>
      <c r="P64" s="487"/>
      <c r="Q64" s="103" t="s">
        <v>871</v>
      </c>
      <c r="R64" s="73" t="s">
        <v>805</v>
      </c>
      <c r="S64" s="104">
        <v>5</v>
      </c>
      <c r="T64" s="55"/>
      <c r="U64" s="487"/>
      <c r="V64" s="72"/>
      <c r="W64" s="73"/>
      <c r="X64" s="97"/>
      <c r="Y64" s="56"/>
    </row>
    <row r="65" spans="1:25" ht="16.5">
      <c r="A65" s="486"/>
      <c r="B65" s="72" t="s">
        <v>983</v>
      </c>
      <c r="C65" s="65" t="s">
        <v>965</v>
      </c>
      <c r="D65" s="97">
        <v>28.5</v>
      </c>
      <c r="E65" s="69"/>
      <c r="F65" s="487"/>
      <c r="G65" s="103"/>
      <c r="H65" s="108"/>
      <c r="I65" s="109"/>
      <c r="J65" s="70"/>
      <c r="K65" s="487"/>
      <c r="L65" s="101"/>
      <c r="M65" s="65"/>
      <c r="N65" s="97"/>
      <c r="O65" s="55"/>
      <c r="P65" s="487"/>
      <c r="Q65" s="103"/>
      <c r="R65" s="73"/>
      <c r="S65" s="106"/>
      <c r="T65" s="55">
        <v>2</v>
      </c>
      <c r="U65" s="487"/>
      <c r="V65" s="72"/>
      <c r="W65" s="73"/>
      <c r="X65" s="97"/>
      <c r="Y65" s="56"/>
    </row>
    <row r="66" spans="1:25" ht="16.5">
      <c r="A66" s="486"/>
      <c r="B66" s="110"/>
      <c r="C66" s="111"/>
      <c r="D66" s="112"/>
      <c r="E66" s="69"/>
      <c r="F66" s="487"/>
      <c r="G66" s="113"/>
      <c r="H66" s="108"/>
      <c r="I66" s="109"/>
      <c r="J66" s="70"/>
      <c r="K66" s="487"/>
      <c r="L66" s="101"/>
      <c r="M66" s="65"/>
      <c r="N66" s="112">
        <v>1</v>
      </c>
      <c r="O66" s="55"/>
      <c r="P66" s="487"/>
      <c r="Q66" s="110"/>
      <c r="R66" s="111"/>
      <c r="S66" s="112"/>
      <c r="T66" s="55"/>
      <c r="U66" s="487"/>
      <c r="V66" s="114"/>
      <c r="W66" s="68"/>
      <c r="X66" s="97"/>
      <c r="Y66" s="56"/>
    </row>
    <row r="67" spans="1:25" ht="16.5">
      <c r="A67" s="486"/>
      <c r="B67" s="72"/>
      <c r="C67" s="73"/>
      <c r="D67" s="112"/>
      <c r="E67" s="69"/>
      <c r="F67" s="487"/>
      <c r="G67" s="84"/>
      <c r="H67" s="68"/>
      <c r="I67" s="97"/>
      <c r="J67" s="70"/>
      <c r="K67" s="487"/>
      <c r="L67" s="72"/>
      <c r="M67" s="73"/>
      <c r="N67" s="112">
        <v>11</v>
      </c>
      <c r="O67" s="55"/>
      <c r="P67" s="487"/>
      <c r="Q67" s="72"/>
      <c r="R67" s="73"/>
      <c r="S67" s="112"/>
      <c r="T67" s="55"/>
      <c r="U67" s="487"/>
      <c r="V67" s="117"/>
      <c r="W67" s="118"/>
      <c r="X67" s="112"/>
      <c r="Y67" s="56"/>
    </row>
    <row r="68" spans="1:25" ht="16.5">
      <c r="A68" s="486"/>
      <c r="B68" s="89" t="s">
        <v>877</v>
      </c>
      <c r="C68" s="94"/>
      <c r="D68" s="95">
        <f>SUM(D61:D67)</f>
        <v>64.2</v>
      </c>
      <c r="E68" s="92">
        <f>SUM(E61:E67)</f>
        <v>0</v>
      </c>
      <c r="F68" s="487"/>
      <c r="G68" s="89" t="s">
        <v>877</v>
      </c>
      <c r="H68" s="94"/>
      <c r="I68" s="95">
        <f>SUM(I61:I67)</f>
        <v>74.05</v>
      </c>
      <c r="J68" s="95">
        <f>SUM(J61:J67)</f>
        <v>0</v>
      </c>
      <c r="K68" s="487"/>
      <c r="L68" s="89" t="s">
        <v>877</v>
      </c>
      <c r="M68" s="94"/>
      <c r="N68" s="95">
        <f>SUM(N61:N67)</f>
        <v>103</v>
      </c>
      <c r="O68" s="95">
        <f>SUM(O61:O67)</f>
        <v>4</v>
      </c>
      <c r="P68" s="487"/>
      <c r="Q68" s="89" t="s">
        <v>877</v>
      </c>
      <c r="R68" s="94"/>
      <c r="S68" s="95">
        <f>SUM(S61:S67)</f>
        <v>96.1</v>
      </c>
      <c r="T68" s="95">
        <f>SUM(T61:T67)</f>
        <v>2</v>
      </c>
      <c r="U68" s="487"/>
      <c r="V68" s="89"/>
      <c r="W68" s="94"/>
      <c r="X68" s="95"/>
      <c r="Y68" s="96">
        <f>SUM(Y61:Y67)</f>
        <v>0</v>
      </c>
    </row>
    <row r="69" spans="1:25" ht="16.5" customHeight="1">
      <c r="A69" s="488" t="str">
        <f>$AD74</f>
        <v>紅仁炒高麗菜</v>
      </c>
      <c r="B69" s="72" t="s">
        <v>984</v>
      </c>
      <c r="C69" s="73" t="s">
        <v>799</v>
      </c>
      <c r="D69" s="124">
        <v>71.2</v>
      </c>
      <c r="E69" s="125"/>
      <c r="F69" s="491" t="str">
        <f>$AD76</f>
        <v>香炒A菜</v>
      </c>
      <c r="G69" s="72" t="s">
        <v>985</v>
      </c>
      <c r="H69" s="73" t="s">
        <v>869</v>
      </c>
      <c r="I69" s="124">
        <v>74</v>
      </c>
      <c r="J69" s="55"/>
      <c r="K69" s="491" t="str">
        <f>$AD78</f>
        <v>薑絲炒小白菜</v>
      </c>
      <c r="L69" s="339" t="s">
        <v>986</v>
      </c>
      <c r="M69" s="99" t="s">
        <v>987</v>
      </c>
      <c r="N69" s="124">
        <v>71.5</v>
      </c>
      <c r="O69" s="55"/>
      <c r="P69" s="491" t="str">
        <f>$AD80</f>
        <v>炒青江菜</v>
      </c>
      <c r="Q69" s="126" t="s">
        <v>868</v>
      </c>
      <c r="R69" s="73" t="s">
        <v>869</v>
      </c>
      <c r="S69" s="124">
        <v>74</v>
      </c>
      <c r="T69" s="54"/>
      <c r="U69" s="491"/>
      <c r="V69" s="126"/>
      <c r="W69" s="73"/>
      <c r="X69" s="124"/>
      <c r="Y69" s="127"/>
    </row>
    <row r="70" spans="1:25" ht="16.5">
      <c r="A70" s="489"/>
      <c r="B70" s="84" t="s">
        <v>872</v>
      </c>
      <c r="C70" s="73" t="s">
        <v>809</v>
      </c>
      <c r="D70" s="97">
        <v>1.5</v>
      </c>
      <c r="E70" s="274">
        <v>0.1</v>
      </c>
      <c r="F70" s="492"/>
      <c r="G70" s="84" t="s">
        <v>872</v>
      </c>
      <c r="H70" s="73" t="s">
        <v>809</v>
      </c>
      <c r="I70" s="97">
        <v>1.5</v>
      </c>
      <c r="J70" s="274">
        <v>0.1</v>
      </c>
      <c r="K70" s="492"/>
      <c r="L70" s="84" t="s">
        <v>872</v>
      </c>
      <c r="M70" s="73" t="s">
        <v>809</v>
      </c>
      <c r="N70" s="97">
        <v>1.5</v>
      </c>
      <c r="O70" s="274" t="s">
        <v>988</v>
      </c>
      <c r="P70" s="492"/>
      <c r="Q70" s="84" t="s">
        <v>872</v>
      </c>
      <c r="R70" s="73" t="s">
        <v>809</v>
      </c>
      <c r="S70" s="97">
        <v>1.5</v>
      </c>
      <c r="T70" s="274">
        <v>0.1</v>
      </c>
      <c r="U70" s="492"/>
      <c r="V70" s="84"/>
      <c r="W70" s="73"/>
      <c r="X70" s="97"/>
      <c r="Y70" s="274"/>
    </row>
    <row r="71" spans="1:25" ht="17.25" thickBot="1">
      <c r="A71" s="489"/>
      <c r="B71" s="84" t="s">
        <v>989</v>
      </c>
      <c r="C71" s="68"/>
      <c r="D71" s="97"/>
      <c r="E71" s="274">
        <v>0.2</v>
      </c>
      <c r="F71" s="492"/>
      <c r="G71" s="84"/>
      <c r="H71" s="68"/>
      <c r="I71" s="97"/>
      <c r="J71" s="125"/>
      <c r="K71" s="492"/>
      <c r="L71" s="84"/>
      <c r="M71" s="68"/>
      <c r="N71" s="97"/>
      <c r="O71" s="125"/>
      <c r="P71" s="492"/>
      <c r="Q71" s="84"/>
      <c r="R71" s="68"/>
      <c r="S71" s="97"/>
      <c r="T71" s="125"/>
      <c r="U71" s="492"/>
      <c r="V71" s="84"/>
      <c r="W71" s="68"/>
      <c r="X71" s="97"/>
      <c r="Y71" s="125"/>
    </row>
    <row r="72" spans="1:25" ht="16.5">
      <c r="A72" s="489"/>
      <c r="B72" s="84"/>
      <c r="C72" s="68"/>
      <c r="D72" s="97"/>
      <c r="E72" s="136"/>
      <c r="F72" s="492"/>
      <c r="G72" s="72" t="s">
        <v>97</v>
      </c>
      <c r="H72" s="73"/>
      <c r="I72" s="47"/>
      <c r="J72" s="137"/>
      <c r="K72" s="492"/>
      <c r="L72" s="138" t="s">
        <v>873</v>
      </c>
      <c r="M72" s="139" t="s">
        <v>874</v>
      </c>
      <c r="N72" s="140">
        <v>19</v>
      </c>
      <c r="O72" s="141"/>
      <c r="P72" s="492"/>
      <c r="Q72" s="72"/>
      <c r="R72" s="73"/>
      <c r="S72" s="47"/>
      <c r="T72" s="142"/>
      <c r="U72" s="492"/>
      <c r="V72" s="132"/>
      <c r="W72" s="133"/>
      <c r="X72" s="97"/>
      <c r="Y72" s="143"/>
    </row>
    <row r="73" spans="1:25" ht="17.25" thickBot="1">
      <c r="A73" s="489"/>
      <c r="B73" s="72"/>
      <c r="C73" s="73"/>
      <c r="D73" s="97"/>
      <c r="E73" s="142"/>
      <c r="F73" s="492"/>
      <c r="G73" s="72"/>
      <c r="H73" s="73"/>
      <c r="I73" s="47"/>
      <c r="J73" s="55"/>
      <c r="K73" s="492"/>
      <c r="L73" s="147" t="s">
        <v>990</v>
      </c>
      <c r="M73" s="148" t="s">
        <v>876</v>
      </c>
      <c r="N73" s="149"/>
      <c r="O73" s="150"/>
      <c r="P73" s="492"/>
      <c r="Q73" s="72" t="s">
        <v>97</v>
      </c>
      <c r="R73" s="73"/>
      <c r="S73" s="47"/>
      <c r="T73" s="142"/>
      <c r="U73" s="492"/>
      <c r="V73" s="132"/>
      <c r="W73" s="133"/>
      <c r="X73" s="97"/>
      <c r="Y73" s="143"/>
    </row>
    <row r="74" spans="1:38" ht="18" customHeight="1">
      <c r="A74" s="490"/>
      <c r="B74" s="89" t="s">
        <v>877</v>
      </c>
      <c r="C74" s="94"/>
      <c r="D74" s="95">
        <f>SUM(D69:D73)</f>
        <v>72.7</v>
      </c>
      <c r="E74" s="92">
        <f>SUM(E69:E73)</f>
        <v>0.30000000000000004</v>
      </c>
      <c r="F74" s="493"/>
      <c r="G74" s="89" t="s">
        <v>877</v>
      </c>
      <c r="H74" s="94"/>
      <c r="I74" s="95">
        <f>SUM(I69:I73)</f>
        <v>75.5</v>
      </c>
      <c r="J74" s="95">
        <f>SUM(J69:J73)</f>
        <v>0.1</v>
      </c>
      <c r="K74" s="493"/>
      <c r="L74" s="89" t="s">
        <v>877</v>
      </c>
      <c r="M74" s="94"/>
      <c r="N74" s="95">
        <f>SUM(N69:N73)</f>
        <v>92</v>
      </c>
      <c r="O74" s="95">
        <f>SUM(O69:O73)</f>
        <v>0</v>
      </c>
      <c r="P74" s="493"/>
      <c r="Q74" s="89" t="s">
        <v>877</v>
      </c>
      <c r="R74" s="94"/>
      <c r="S74" s="95">
        <f>SUM(S69:S73)</f>
        <v>75.5</v>
      </c>
      <c r="T74" s="92">
        <f>SUM(T69:T73)</f>
        <v>0.1</v>
      </c>
      <c r="U74" s="493"/>
      <c r="V74" s="153"/>
      <c r="W74" s="94"/>
      <c r="X74" s="95"/>
      <c r="Y74" s="96">
        <f>SUM(Y69:Y73)</f>
        <v>0</v>
      </c>
      <c r="AA74" s="154" t="s">
        <v>878</v>
      </c>
      <c r="AB74" s="13" t="s">
        <v>991</v>
      </c>
      <c r="AC74" s="8" t="s">
        <v>880</v>
      </c>
      <c r="AD74" s="154" t="s">
        <v>881</v>
      </c>
      <c r="AE74" s="11" t="s">
        <v>882</v>
      </c>
      <c r="AF74" s="157" t="s">
        <v>883</v>
      </c>
      <c r="AG74" s="484">
        <v>4.8</v>
      </c>
      <c r="AH74" s="483">
        <v>2.1</v>
      </c>
      <c r="AI74" s="483">
        <v>2</v>
      </c>
      <c r="AJ74" s="483">
        <v>2.6</v>
      </c>
      <c r="AK74" s="158">
        <v>1</v>
      </c>
      <c r="AL74" s="1">
        <v>737.3</v>
      </c>
    </row>
    <row r="75" spans="1:38" ht="18" customHeight="1">
      <c r="A75" s="473" t="str">
        <f>$AE74</f>
        <v>冬瓜薑絲湯</v>
      </c>
      <c r="B75" s="64" t="s">
        <v>884</v>
      </c>
      <c r="C75" s="65" t="s">
        <v>799</v>
      </c>
      <c r="D75" s="97">
        <v>33.4</v>
      </c>
      <c r="E75" s="69"/>
      <c r="F75" s="475" t="str">
        <f>$AE76</f>
        <v>玉米濃湯</v>
      </c>
      <c r="G75" s="64" t="s">
        <v>885</v>
      </c>
      <c r="H75" s="159" t="s">
        <v>886</v>
      </c>
      <c r="I75" s="160">
        <v>28.5</v>
      </c>
      <c r="J75" s="70"/>
      <c r="K75" s="475" t="str">
        <f>$AE78</f>
        <v>香根結頭湯</v>
      </c>
      <c r="L75" s="64" t="s">
        <v>887</v>
      </c>
      <c r="M75" s="161" t="s">
        <v>799</v>
      </c>
      <c r="N75" s="162">
        <v>25</v>
      </c>
      <c r="O75" s="55"/>
      <c r="P75" s="475" t="str">
        <f>$AE80</f>
        <v>雙冬粉絲湯</v>
      </c>
      <c r="Q75" s="164" t="s">
        <v>888</v>
      </c>
      <c r="R75" s="73" t="s">
        <v>799</v>
      </c>
      <c r="S75" s="160">
        <v>20</v>
      </c>
      <c r="T75" s="55"/>
      <c r="U75" s="475"/>
      <c r="V75" s="64"/>
      <c r="W75" s="65"/>
      <c r="X75" s="97"/>
      <c r="Y75" s="56"/>
      <c r="AA75" s="342" t="s">
        <v>889</v>
      </c>
      <c r="AB75" s="15" t="s">
        <v>992</v>
      </c>
      <c r="AC75" s="21" t="s">
        <v>993</v>
      </c>
      <c r="AD75" s="314"/>
      <c r="AE75" s="25" t="s">
        <v>994</v>
      </c>
      <c r="AF75" s="279"/>
      <c r="AG75" s="521"/>
      <c r="AH75" s="480"/>
      <c r="AI75" s="480"/>
      <c r="AJ75" s="480"/>
      <c r="AK75" s="281"/>
      <c r="AL75" s="2"/>
    </row>
    <row r="76" spans="1:38" ht="18" customHeight="1">
      <c r="A76" s="473"/>
      <c r="B76" s="101"/>
      <c r="C76" s="65"/>
      <c r="D76" s="97"/>
      <c r="E76" s="69"/>
      <c r="F76" s="475"/>
      <c r="G76" s="64" t="s">
        <v>895</v>
      </c>
      <c r="H76" s="65" t="s">
        <v>805</v>
      </c>
      <c r="I76" s="172">
        <v>5</v>
      </c>
      <c r="J76" s="70"/>
      <c r="K76" s="475"/>
      <c r="L76" s="64" t="s">
        <v>896</v>
      </c>
      <c r="M76" s="161" t="s">
        <v>799</v>
      </c>
      <c r="N76" s="162">
        <v>0.5</v>
      </c>
      <c r="O76" s="55"/>
      <c r="P76" s="475"/>
      <c r="Q76" s="101" t="s">
        <v>995</v>
      </c>
      <c r="R76" s="65" t="s">
        <v>908</v>
      </c>
      <c r="S76" s="172">
        <v>1.5</v>
      </c>
      <c r="T76" s="55" t="s">
        <v>996</v>
      </c>
      <c r="U76" s="475"/>
      <c r="V76" s="64"/>
      <c r="W76" s="65"/>
      <c r="X76" s="97"/>
      <c r="Y76" s="56"/>
      <c r="AA76" s="173" t="s">
        <v>899</v>
      </c>
      <c r="AB76" s="10" t="s">
        <v>997</v>
      </c>
      <c r="AC76" s="9" t="s">
        <v>901</v>
      </c>
      <c r="AD76" s="156" t="s">
        <v>998</v>
      </c>
      <c r="AE76" s="9" t="s">
        <v>903</v>
      </c>
      <c r="AF76" s="367"/>
      <c r="AG76" s="478">
        <v>4.8</v>
      </c>
      <c r="AH76" s="477">
        <v>1.7</v>
      </c>
      <c r="AI76" s="480">
        <v>2.7</v>
      </c>
      <c r="AJ76" s="477">
        <v>2.8</v>
      </c>
      <c r="AK76" s="368"/>
      <c r="AL76" s="3">
        <v>670.6</v>
      </c>
    </row>
    <row r="77" spans="1:38" ht="18" customHeight="1">
      <c r="A77" s="473"/>
      <c r="B77" s="84"/>
      <c r="C77" s="68"/>
      <c r="D77" s="97"/>
      <c r="E77" s="69"/>
      <c r="F77" s="475"/>
      <c r="G77" s="113" t="s">
        <v>813</v>
      </c>
      <c r="H77" s="177" t="s">
        <v>905</v>
      </c>
      <c r="I77" s="178"/>
      <c r="J77" s="274">
        <v>0.1</v>
      </c>
      <c r="K77" s="475"/>
      <c r="L77" s="64"/>
      <c r="M77" s="161" t="s">
        <v>835</v>
      </c>
      <c r="N77" s="162">
        <v>4</v>
      </c>
      <c r="O77" s="55"/>
      <c r="P77" s="475"/>
      <c r="Q77" s="179" t="s">
        <v>907</v>
      </c>
      <c r="R77" s="180" t="s">
        <v>908</v>
      </c>
      <c r="S77" s="181">
        <v>4.5</v>
      </c>
      <c r="T77" s="55"/>
      <c r="U77" s="475"/>
      <c r="V77" s="64"/>
      <c r="W77" s="65"/>
      <c r="X77" s="97"/>
      <c r="Y77" s="56"/>
      <c r="AA77" s="182" t="s">
        <v>909</v>
      </c>
      <c r="AB77" s="15" t="s">
        <v>999</v>
      </c>
      <c r="AC77" s="23" t="s">
        <v>911</v>
      </c>
      <c r="AD77" s="189" t="s">
        <v>912</v>
      </c>
      <c r="AE77" s="23" t="s">
        <v>913</v>
      </c>
      <c r="AF77" s="369"/>
      <c r="AG77" s="478"/>
      <c r="AH77" s="477"/>
      <c r="AI77" s="472"/>
      <c r="AJ77" s="477"/>
      <c r="AK77" s="370"/>
      <c r="AL77" s="2"/>
    </row>
    <row r="78" spans="1:38" ht="18" customHeight="1">
      <c r="A78" s="473"/>
      <c r="B78" s="64" t="s">
        <v>872</v>
      </c>
      <c r="C78" s="65" t="s">
        <v>809</v>
      </c>
      <c r="D78" s="176">
        <v>1</v>
      </c>
      <c r="E78" s="69" t="s">
        <v>988</v>
      </c>
      <c r="F78" s="475"/>
      <c r="G78" s="72" t="s">
        <v>1000</v>
      </c>
      <c r="H78" s="73" t="s">
        <v>1001</v>
      </c>
      <c r="I78" s="97"/>
      <c r="J78" s="70" t="s">
        <v>1002</v>
      </c>
      <c r="K78" s="475"/>
      <c r="L78" s="64"/>
      <c r="M78" s="73"/>
      <c r="N78" s="187">
        <v>3</v>
      </c>
      <c r="O78" s="55"/>
      <c r="P78" s="475"/>
      <c r="Q78" s="179"/>
      <c r="R78" s="180"/>
      <c r="S78" s="181"/>
      <c r="T78" s="55"/>
      <c r="U78" s="475"/>
      <c r="V78" s="64"/>
      <c r="W78" s="65"/>
      <c r="X78" s="97"/>
      <c r="Y78" s="56"/>
      <c r="AA78" s="156" t="s">
        <v>917</v>
      </c>
      <c r="AB78" s="10" t="s">
        <v>918</v>
      </c>
      <c r="AC78" s="9" t="s">
        <v>1003</v>
      </c>
      <c r="AD78" s="173" t="s">
        <v>920</v>
      </c>
      <c r="AE78" s="9" t="s">
        <v>921</v>
      </c>
      <c r="AF78" s="174" t="s">
        <v>922</v>
      </c>
      <c r="AG78" s="478">
        <v>4.8</v>
      </c>
      <c r="AH78" s="477">
        <v>1.8</v>
      </c>
      <c r="AI78" s="477">
        <v>2.5</v>
      </c>
      <c r="AJ78" s="477">
        <v>2.8</v>
      </c>
      <c r="AK78" s="200"/>
      <c r="AL78" s="3">
        <v>673.9</v>
      </c>
    </row>
    <row r="79" spans="1:38" ht="18" customHeight="1">
      <c r="A79" s="473"/>
      <c r="B79" s="64"/>
      <c r="C79" s="65"/>
      <c r="D79" s="176"/>
      <c r="E79" s="69"/>
      <c r="F79" s="475"/>
      <c r="G79" s="188" t="s">
        <v>923</v>
      </c>
      <c r="H79" s="159" t="s">
        <v>924</v>
      </c>
      <c r="I79" s="160"/>
      <c r="J79" s="70"/>
      <c r="K79" s="475"/>
      <c r="L79" s="64"/>
      <c r="M79" s="65"/>
      <c r="N79" s="187">
        <v>3</v>
      </c>
      <c r="O79" s="55"/>
      <c r="P79" s="475"/>
      <c r="Q79" s="179"/>
      <c r="R79" s="180"/>
      <c r="S79" s="181"/>
      <c r="T79" s="55"/>
      <c r="U79" s="475"/>
      <c r="V79" s="64"/>
      <c r="W79" s="65"/>
      <c r="X79" s="97"/>
      <c r="Y79" s="56"/>
      <c r="AA79" s="182" t="s">
        <v>925</v>
      </c>
      <c r="AB79" s="15" t="s">
        <v>1004</v>
      </c>
      <c r="AC79" s="23" t="s">
        <v>1005</v>
      </c>
      <c r="AD79" s="342" t="s">
        <v>928</v>
      </c>
      <c r="AE79" s="23" t="s">
        <v>1006</v>
      </c>
      <c r="AF79" s="371"/>
      <c r="AG79" s="478"/>
      <c r="AH79" s="477"/>
      <c r="AI79" s="477"/>
      <c r="AJ79" s="477"/>
      <c r="AK79" s="372"/>
      <c r="AL79" s="373"/>
    </row>
    <row r="80" spans="1:38" ht="18" customHeight="1">
      <c r="A80" s="473"/>
      <c r="B80" s="191"/>
      <c r="C80" s="192"/>
      <c r="D80" s="193"/>
      <c r="E80" s="194"/>
      <c r="F80" s="475"/>
      <c r="G80" s="195"/>
      <c r="H80" s="196"/>
      <c r="I80" s="181"/>
      <c r="J80" s="70"/>
      <c r="K80" s="475"/>
      <c r="L80" s="197"/>
      <c r="M80" s="198"/>
      <c r="N80" s="75">
        <v>3</v>
      </c>
      <c r="O80" s="55"/>
      <c r="P80" s="475"/>
      <c r="Q80" s="179"/>
      <c r="R80" s="180"/>
      <c r="S80" s="181"/>
      <c r="T80" s="55"/>
      <c r="U80" s="475"/>
      <c r="V80" s="72"/>
      <c r="W80" s="73"/>
      <c r="X80" s="75"/>
      <c r="Y80" s="56"/>
      <c r="AA80" s="156" t="s">
        <v>899</v>
      </c>
      <c r="AB80" s="10" t="s">
        <v>1007</v>
      </c>
      <c r="AC80" s="8" t="s">
        <v>932</v>
      </c>
      <c r="AD80" s="156" t="s">
        <v>933</v>
      </c>
      <c r="AE80" s="11" t="s">
        <v>934</v>
      </c>
      <c r="AF80" s="174" t="s">
        <v>883</v>
      </c>
      <c r="AG80" s="521">
        <v>4.5</v>
      </c>
      <c r="AH80" s="477">
        <v>2</v>
      </c>
      <c r="AI80" s="477">
        <v>2.3</v>
      </c>
      <c r="AJ80" s="477">
        <v>2.8</v>
      </c>
      <c r="AK80" s="175">
        <v>1</v>
      </c>
      <c r="AL80" s="3">
        <v>724.5</v>
      </c>
    </row>
    <row r="81" spans="1:38" ht="18" customHeight="1" thickBot="1">
      <c r="A81" s="473"/>
      <c r="B81" s="201"/>
      <c r="C81" s="202"/>
      <c r="D81" s="203"/>
      <c r="E81" s="125"/>
      <c r="F81" s="475"/>
      <c r="G81" s="195"/>
      <c r="H81" s="198"/>
      <c r="I81" s="75"/>
      <c r="J81" s="125"/>
      <c r="K81" s="475"/>
      <c r="L81" s="201"/>
      <c r="M81" s="202"/>
      <c r="N81" s="203"/>
      <c r="O81" s="55"/>
      <c r="P81" s="475"/>
      <c r="Q81" s="195"/>
      <c r="R81" s="198"/>
      <c r="S81" s="75"/>
      <c r="T81" s="55"/>
      <c r="U81" s="475"/>
      <c r="V81" s="195"/>
      <c r="W81" s="198"/>
      <c r="X81" s="195"/>
      <c r="Y81" s="56"/>
      <c r="AA81" s="182" t="s">
        <v>909</v>
      </c>
      <c r="AB81" s="16" t="s">
        <v>1008</v>
      </c>
      <c r="AC81" s="17" t="s">
        <v>936</v>
      </c>
      <c r="AD81" s="365" t="s">
        <v>937</v>
      </c>
      <c r="AE81" s="16" t="s">
        <v>1009</v>
      </c>
      <c r="AF81" s="279"/>
      <c r="AG81" s="523"/>
      <c r="AH81" s="482"/>
      <c r="AI81" s="482"/>
      <c r="AJ81" s="482"/>
      <c r="AK81" s="281"/>
      <c r="AL81" s="2"/>
    </row>
    <row r="82" spans="1:38" ht="18" customHeight="1">
      <c r="A82" s="473"/>
      <c r="B82" s="206"/>
      <c r="C82" s="198"/>
      <c r="D82" s="75"/>
      <c r="E82" s="125"/>
      <c r="F82" s="475"/>
      <c r="G82" s="206"/>
      <c r="H82" s="198"/>
      <c r="I82" s="75"/>
      <c r="J82" s="55"/>
      <c r="K82" s="475"/>
      <c r="L82" s="206"/>
      <c r="M82" s="198"/>
      <c r="N82" s="75"/>
      <c r="O82" s="55"/>
      <c r="P82" s="475"/>
      <c r="Q82" s="206"/>
      <c r="R82" s="198"/>
      <c r="S82" s="75"/>
      <c r="T82" s="55"/>
      <c r="U82" s="475"/>
      <c r="V82" s="75"/>
      <c r="W82" s="198"/>
      <c r="X82" s="75"/>
      <c r="Y82" s="56"/>
      <c r="AA82" s="207"/>
      <c r="AB82" s="207"/>
      <c r="AC82" s="207"/>
      <c r="AD82" s="207"/>
      <c r="AE82" s="207"/>
      <c r="AF82" s="174"/>
      <c r="AG82" s="175"/>
      <c r="AH82" s="175"/>
      <c r="AI82" s="175"/>
      <c r="AJ82" s="175"/>
      <c r="AK82" s="175"/>
      <c r="AL82" s="3"/>
    </row>
    <row r="83" spans="1:38" ht="18" customHeight="1" thickBot="1">
      <c r="A83" s="474"/>
      <c r="B83" s="208" t="s">
        <v>877</v>
      </c>
      <c r="C83" s="209"/>
      <c r="D83" s="210">
        <f>SUM(D75:D82)</f>
        <v>34.4</v>
      </c>
      <c r="E83" s="211">
        <f>SUM(E75:E82)</f>
        <v>0</v>
      </c>
      <c r="F83" s="476"/>
      <c r="G83" s="208" t="s">
        <v>877</v>
      </c>
      <c r="H83" s="209"/>
      <c r="I83" s="210">
        <f>SUM(I75:I82)</f>
        <v>33.5</v>
      </c>
      <c r="J83" s="210">
        <f>SUM(J75:J82)</f>
        <v>0.1</v>
      </c>
      <c r="K83" s="476"/>
      <c r="L83" s="208" t="s">
        <v>877</v>
      </c>
      <c r="M83" s="209"/>
      <c r="N83" s="210">
        <f>SUM(N75:N82)</f>
        <v>38.5</v>
      </c>
      <c r="O83" s="210">
        <f>SUM(O75:O82)</f>
        <v>0</v>
      </c>
      <c r="P83" s="476"/>
      <c r="Q83" s="208" t="s">
        <v>877</v>
      </c>
      <c r="R83" s="209"/>
      <c r="S83" s="210">
        <f>SUM(S75:S82)</f>
        <v>26</v>
      </c>
      <c r="T83" s="210">
        <f>SUM(T75:T82)</f>
        <v>0</v>
      </c>
      <c r="U83" s="476"/>
      <c r="V83" s="208"/>
      <c r="W83" s="209"/>
      <c r="X83" s="210"/>
      <c r="Y83" s="212"/>
      <c r="AA83" s="366"/>
      <c r="AB83" s="366"/>
      <c r="AC83" s="366"/>
      <c r="AD83" s="366"/>
      <c r="AE83" s="366"/>
      <c r="AF83" s="169"/>
      <c r="AG83" s="170"/>
      <c r="AH83" s="171"/>
      <c r="AI83" s="171"/>
      <c r="AJ83" s="171"/>
      <c r="AK83" s="171"/>
      <c r="AL83" s="4"/>
    </row>
    <row r="84" spans="1:25" ht="17.25" thickBot="1">
      <c r="A84" s="216"/>
      <c r="B84" s="217" t="s">
        <v>883</v>
      </c>
      <c r="C84" s="218"/>
      <c r="D84" s="217"/>
      <c r="E84" s="219"/>
      <c r="F84" s="220"/>
      <c r="G84" s="217"/>
      <c r="H84" s="218"/>
      <c r="I84" s="217"/>
      <c r="J84" s="221"/>
      <c r="K84" s="222"/>
      <c r="L84" s="217"/>
      <c r="M84" s="218"/>
      <c r="N84" s="217"/>
      <c r="O84" s="223"/>
      <c r="P84" s="222"/>
      <c r="Q84" s="217" t="s">
        <v>883</v>
      </c>
      <c r="R84" s="218"/>
      <c r="S84" s="217"/>
      <c r="T84" s="219"/>
      <c r="U84" s="217"/>
      <c r="V84" s="217"/>
      <c r="W84" s="218"/>
      <c r="X84" s="217"/>
      <c r="Y84" s="224"/>
    </row>
    <row r="85" spans="1:25" ht="16.5" customHeight="1" outlineLevel="1">
      <c r="A85" s="465" t="s">
        <v>940</v>
      </c>
      <c r="B85" s="226" t="s">
        <v>941</v>
      </c>
      <c r="C85" s="227"/>
      <c r="D85" s="226"/>
      <c r="E85" s="228">
        <f>$AG$28</f>
        <v>4.7</v>
      </c>
      <c r="F85" s="468" t="s">
        <v>940</v>
      </c>
      <c r="G85" s="226" t="s">
        <v>941</v>
      </c>
      <c r="H85" s="227"/>
      <c r="I85" s="226"/>
      <c r="J85" s="228">
        <f>$AG$30</f>
        <v>4.7</v>
      </c>
      <c r="K85" s="468" t="s">
        <v>940</v>
      </c>
      <c r="L85" s="226" t="s">
        <v>941</v>
      </c>
      <c r="M85" s="227"/>
      <c r="N85" s="226"/>
      <c r="O85" s="228">
        <f>$AG$32</f>
        <v>4.5</v>
      </c>
      <c r="P85" s="468" t="s">
        <v>940</v>
      </c>
      <c r="Q85" s="226" t="s">
        <v>941</v>
      </c>
      <c r="R85" s="227"/>
      <c r="S85" s="226"/>
      <c r="T85" s="228">
        <f>$AG$34</f>
        <v>4.5</v>
      </c>
      <c r="U85" s="468" t="s">
        <v>940</v>
      </c>
      <c r="V85" s="226" t="s">
        <v>941</v>
      </c>
      <c r="W85" s="227"/>
      <c r="X85" s="226"/>
      <c r="Y85" s="228"/>
    </row>
    <row r="86" spans="1:25" ht="16.5" customHeight="1" outlineLevel="1">
      <c r="A86" s="466"/>
      <c r="B86" s="231" t="s">
        <v>945</v>
      </c>
      <c r="C86" s="232"/>
      <c r="D86" s="231"/>
      <c r="E86" s="228">
        <f>$AH$28</f>
        <v>2</v>
      </c>
      <c r="F86" s="469"/>
      <c r="G86" s="231" t="s">
        <v>945</v>
      </c>
      <c r="H86" s="232"/>
      <c r="I86" s="231"/>
      <c r="J86" s="228">
        <f>$AH$30</f>
        <v>2</v>
      </c>
      <c r="K86" s="469"/>
      <c r="L86" s="231" t="s">
        <v>945</v>
      </c>
      <c r="M86" s="232"/>
      <c r="N86" s="231"/>
      <c r="O86" s="228">
        <f>$AH$32</f>
        <v>2.5</v>
      </c>
      <c r="P86" s="469"/>
      <c r="Q86" s="231" t="s">
        <v>945</v>
      </c>
      <c r="R86" s="232"/>
      <c r="S86" s="231"/>
      <c r="T86" s="228">
        <f>$AH$34</f>
        <v>2</v>
      </c>
      <c r="U86" s="469"/>
      <c r="V86" s="231" t="s">
        <v>945</v>
      </c>
      <c r="W86" s="232"/>
      <c r="X86" s="231"/>
      <c r="Y86" s="228"/>
    </row>
    <row r="87" spans="1:25" ht="16.5" customHeight="1" outlineLevel="1">
      <c r="A87" s="466"/>
      <c r="B87" s="231" t="s">
        <v>947</v>
      </c>
      <c r="C87" s="232"/>
      <c r="D87" s="231"/>
      <c r="E87" s="228">
        <f>$AI$28</f>
        <v>2</v>
      </c>
      <c r="F87" s="469"/>
      <c r="G87" s="231" t="s">
        <v>947</v>
      </c>
      <c r="H87" s="232"/>
      <c r="I87" s="231"/>
      <c r="J87" s="228">
        <f>$AI$30</f>
        <v>2.6</v>
      </c>
      <c r="K87" s="469"/>
      <c r="L87" s="231" t="s">
        <v>947</v>
      </c>
      <c r="M87" s="232"/>
      <c r="N87" s="231"/>
      <c r="O87" s="228">
        <f>$AI$32</f>
        <v>2.2</v>
      </c>
      <c r="P87" s="469"/>
      <c r="Q87" s="231" t="s">
        <v>947</v>
      </c>
      <c r="R87" s="232"/>
      <c r="S87" s="231"/>
      <c r="T87" s="228">
        <f>$AI$34</f>
        <v>2.3</v>
      </c>
      <c r="U87" s="469"/>
      <c r="V87" s="231" t="s">
        <v>947</v>
      </c>
      <c r="W87" s="232"/>
      <c r="X87" s="231"/>
      <c r="Y87" s="228"/>
    </row>
    <row r="88" spans="1:25" ht="16.5" customHeight="1" outlineLevel="1">
      <c r="A88" s="466"/>
      <c r="B88" s="231" t="s">
        <v>949</v>
      </c>
      <c r="C88" s="232"/>
      <c r="D88" s="231"/>
      <c r="E88" s="228">
        <f>$AJ$28</f>
        <v>2.6</v>
      </c>
      <c r="F88" s="469"/>
      <c r="G88" s="231" t="s">
        <v>949</v>
      </c>
      <c r="H88" s="232"/>
      <c r="I88" s="231"/>
      <c r="J88" s="228">
        <f>$AJ$30</f>
        <v>2.6</v>
      </c>
      <c r="K88" s="469"/>
      <c r="L88" s="231" t="s">
        <v>949</v>
      </c>
      <c r="M88" s="232"/>
      <c r="N88" s="231"/>
      <c r="O88" s="228">
        <f>$AJ$32</f>
        <v>2.8</v>
      </c>
      <c r="P88" s="469"/>
      <c r="Q88" s="231" t="s">
        <v>949</v>
      </c>
      <c r="R88" s="232"/>
      <c r="S88" s="231"/>
      <c r="T88" s="228">
        <f>$AJ$34</f>
        <v>2.8</v>
      </c>
      <c r="U88" s="469"/>
      <c r="V88" s="231" t="s">
        <v>949</v>
      </c>
      <c r="W88" s="232"/>
      <c r="X88" s="231"/>
      <c r="Y88" s="228"/>
    </row>
    <row r="89" spans="1:25" ht="16.5" customHeight="1" outlineLevel="1">
      <c r="A89" s="466"/>
      <c r="B89" s="231" t="s">
        <v>951</v>
      </c>
      <c r="C89" s="232"/>
      <c r="D89" s="231"/>
      <c r="E89" s="228">
        <f>$AK$28</f>
        <v>1</v>
      </c>
      <c r="F89" s="469"/>
      <c r="G89" s="231" t="s">
        <v>951</v>
      </c>
      <c r="H89" s="232"/>
      <c r="I89" s="231"/>
      <c r="J89" s="228">
        <f>$AK$30</f>
        <v>0</v>
      </c>
      <c r="K89" s="469"/>
      <c r="L89" s="231" t="s">
        <v>951</v>
      </c>
      <c r="M89" s="232"/>
      <c r="N89" s="231"/>
      <c r="O89" s="228">
        <f>$AK$32</f>
        <v>0</v>
      </c>
      <c r="P89" s="469"/>
      <c r="Q89" s="231" t="s">
        <v>951</v>
      </c>
      <c r="R89" s="232"/>
      <c r="S89" s="231"/>
      <c r="T89" s="228">
        <f>$AK$34</f>
        <v>1</v>
      </c>
      <c r="U89" s="469"/>
      <c r="V89" s="231" t="s">
        <v>1010</v>
      </c>
      <c r="W89" s="232"/>
      <c r="X89" s="231"/>
      <c r="Y89" s="228"/>
    </row>
    <row r="90" spans="1:25" ht="17.25" customHeight="1" outlineLevel="1" thickBot="1">
      <c r="A90" s="467"/>
      <c r="B90" s="238" t="s">
        <v>1011</v>
      </c>
      <c r="C90" s="239"/>
      <c r="D90" s="238"/>
      <c r="E90" s="240">
        <f>E85*70+E87*25+E89*60+E86*83+E88*45</f>
        <v>722</v>
      </c>
      <c r="F90" s="470"/>
      <c r="G90" s="238" t="s">
        <v>1011</v>
      </c>
      <c r="H90" s="239"/>
      <c r="I90" s="238"/>
      <c r="J90" s="240">
        <f>J85*70+J87*25+J89*60+J86*83+J88*45</f>
        <v>677</v>
      </c>
      <c r="K90" s="470"/>
      <c r="L90" s="238" t="s">
        <v>1011</v>
      </c>
      <c r="M90" s="239"/>
      <c r="N90" s="238"/>
      <c r="O90" s="240">
        <f>O85*70+O87*25+O89*60+O86*83+O88*45</f>
        <v>703.5</v>
      </c>
      <c r="P90" s="470"/>
      <c r="Q90" s="238" t="s">
        <v>1011</v>
      </c>
      <c r="R90" s="239"/>
      <c r="S90" s="238"/>
      <c r="T90" s="240">
        <f>T85*70+T87*25+T89*60+T86*83+T88*45</f>
        <v>724.5</v>
      </c>
      <c r="U90" s="470"/>
      <c r="V90" s="238" t="s">
        <v>1011</v>
      </c>
      <c r="W90" s="239"/>
      <c r="X90" s="238"/>
      <c r="Y90" s="241">
        <f>Y85*70+Y87*25+Y89*120+Y86*83+Y88*45</f>
        <v>0</v>
      </c>
    </row>
    <row r="91" spans="1:25" ht="16.5">
      <c r="A91" s="244" t="s">
        <v>0</v>
      </c>
      <c r="B91" s="245"/>
      <c r="C91" s="246"/>
      <c r="D91" s="247"/>
      <c r="E91" s="247"/>
      <c r="F91" s="247"/>
      <c r="G91" s="248"/>
      <c r="H91" s="249"/>
      <c r="I91" s="248"/>
      <c r="J91" s="248"/>
      <c r="K91" s="250"/>
      <c r="L91" s="251"/>
      <c r="M91" s="249"/>
      <c r="N91" s="250"/>
      <c r="O91" s="251"/>
      <c r="P91" s="250"/>
      <c r="Q91" s="250"/>
      <c r="R91" s="249"/>
      <c r="S91" s="250"/>
      <c r="T91" s="252"/>
      <c r="U91" s="253"/>
      <c r="V91" s="254"/>
      <c r="W91" s="255"/>
      <c r="X91" s="254"/>
      <c r="Y91" s="256"/>
    </row>
    <row r="92" spans="1:25" ht="16.5">
      <c r="A92" s="257"/>
      <c r="B92" s="258" t="s">
        <v>1012</v>
      </c>
      <c r="C92" s="259"/>
      <c r="D92" s="260"/>
      <c r="E92" s="260"/>
      <c r="F92" s="261"/>
      <c r="G92" s="261"/>
      <c r="H92" s="259"/>
      <c r="I92" s="107"/>
      <c r="J92" s="258" t="s">
        <v>1013</v>
      </c>
      <c r="K92" s="262"/>
      <c r="L92" s="263"/>
      <c r="M92" s="264"/>
      <c r="N92" s="265"/>
      <c r="O92" s="266"/>
      <c r="P92" s="267"/>
      <c r="Q92" s="268" t="s">
        <v>207</v>
      </c>
      <c r="R92" s="269"/>
      <c r="S92" s="270"/>
      <c r="T92" s="270"/>
      <c r="U92" s="107"/>
      <c r="V92" s="270"/>
      <c r="W92" s="271"/>
      <c r="X92" s="234"/>
      <c r="Y92" s="272"/>
    </row>
  </sheetData>
  <sheetProtection/>
  <mergeCells count="105">
    <mergeCell ref="AG80:AG81"/>
    <mergeCell ref="AH80:AH81"/>
    <mergeCell ref="AI80:AI81"/>
    <mergeCell ref="AJ80:AJ81"/>
    <mergeCell ref="A85:A90"/>
    <mergeCell ref="F85:F90"/>
    <mergeCell ref="K85:K90"/>
    <mergeCell ref="P85:P90"/>
    <mergeCell ref="U85:U90"/>
    <mergeCell ref="AH76:AH77"/>
    <mergeCell ref="AI76:AI77"/>
    <mergeCell ref="AJ76:AJ77"/>
    <mergeCell ref="AG78:AG79"/>
    <mergeCell ref="AH78:AH79"/>
    <mergeCell ref="AI78:AI79"/>
    <mergeCell ref="AJ78:AJ79"/>
    <mergeCell ref="AG74:AG75"/>
    <mergeCell ref="AH74:AH75"/>
    <mergeCell ref="AI74:AI75"/>
    <mergeCell ref="AJ74:AJ75"/>
    <mergeCell ref="A75:A83"/>
    <mergeCell ref="F75:F83"/>
    <mergeCell ref="K75:K83"/>
    <mergeCell ref="P75:P83"/>
    <mergeCell ref="U75:U83"/>
    <mergeCell ref="AG76:AG77"/>
    <mergeCell ref="A61:A68"/>
    <mergeCell ref="F61:F68"/>
    <mergeCell ref="K61:K68"/>
    <mergeCell ref="P61:P68"/>
    <mergeCell ref="U61:U68"/>
    <mergeCell ref="A69:A74"/>
    <mergeCell ref="F69:F74"/>
    <mergeCell ref="K69:K74"/>
    <mergeCell ref="P69:P74"/>
    <mergeCell ref="U69:U74"/>
    <mergeCell ref="V48:Y48"/>
    <mergeCell ref="A54:A60"/>
    <mergeCell ref="F54:F60"/>
    <mergeCell ref="K54:K60"/>
    <mergeCell ref="P54:P60"/>
    <mergeCell ref="U54:U60"/>
    <mergeCell ref="A47:Y47"/>
    <mergeCell ref="A48:A53"/>
    <mergeCell ref="B48:E48"/>
    <mergeCell ref="F48:F53"/>
    <mergeCell ref="G48:J48"/>
    <mergeCell ref="K48:K53"/>
    <mergeCell ref="L48:O48"/>
    <mergeCell ref="P48:P53"/>
    <mergeCell ref="Q48:T48"/>
    <mergeCell ref="U48:U53"/>
    <mergeCell ref="AG34:AG35"/>
    <mergeCell ref="AH34:AH35"/>
    <mergeCell ref="AI34:AI35"/>
    <mergeCell ref="AJ34:AJ35"/>
    <mergeCell ref="A39:A44"/>
    <mergeCell ref="F39:F44"/>
    <mergeCell ref="K39:K44"/>
    <mergeCell ref="P39:P44"/>
    <mergeCell ref="U39:U44"/>
    <mergeCell ref="AA41:AA46"/>
    <mergeCell ref="AH30:AH31"/>
    <mergeCell ref="AI30:AI31"/>
    <mergeCell ref="AJ30:AJ31"/>
    <mergeCell ref="AG32:AG33"/>
    <mergeCell ref="AH32:AH33"/>
    <mergeCell ref="AI32:AI33"/>
    <mergeCell ref="AJ32:AJ33"/>
    <mergeCell ref="AG28:AG29"/>
    <mergeCell ref="AH28:AH29"/>
    <mergeCell ref="AI28:AI29"/>
    <mergeCell ref="AJ28:AJ29"/>
    <mergeCell ref="A29:A37"/>
    <mergeCell ref="F29:F37"/>
    <mergeCell ref="K29:K37"/>
    <mergeCell ref="P29:P37"/>
    <mergeCell ref="U29:U37"/>
    <mergeCell ref="AG30:AG31"/>
    <mergeCell ref="A15:A22"/>
    <mergeCell ref="F15:F22"/>
    <mergeCell ref="K15:K22"/>
    <mergeCell ref="P15:P22"/>
    <mergeCell ref="U15:U22"/>
    <mergeCell ref="A23:A28"/>
    <mergeCell ref="F23:F28"/>
    <mergeCell ref="K23:K28"/>
    <mergeCell ref="P23:P28"/>
    <mergeCell ref="U23:U28"/>
    <mergeCell ref="V2:Y2"/>
    <mergeCell ref="A8:A14"/>
    <mergeCell ref="F8:F14"/>
    <mergeCell ref="K8:K14"/>
    <mergeCell ref="P8:P14"/>
    <mergeCell ref="U8:U14"/>
    <mergeCell ref="A1:Y1"/>
    <mergeCell ref="A2:A7"/>
    <mergeCell ref="B2:E2"/>
    <mergeCell ref="F2:F7"/>
    <mergeCell ref="G2:J2"/>
    <mergeCell ref="K2:K7"/>
    <mergeCell ref="L2:O2"/>
    <mergeCell ref="P2:P7"/>
    <mergeCell ref="Q2:T2"/>
    <mergeCell ref="U2:U7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67" r:id="rId1"/>
  <rowBreaks count="2" manualBreakCount="2">
    <brk id="44" max="24" man="1"/>
    <brk id="46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stf101</dc:creator>
  <cp:keywords/>
  <dc:description/>
  <cp:lastModifiedBy>USER</cp:lastModifiedBy>
  <cp:lastPrinted>2024-04-25T04:46:09Z</cp:lastPrinted>
  <dcterms:created xsi:type="dcterms:W3CDTF">2015-07-22T03:38:58Z</dcterms:created>
  <dcterms:modified xsi:type="dcterms:W3CDTF">2024-04-25T07:12:46Z</dcterms:modified>
  <cp:category/>
  <cp:version/>
  <cp:contentType/>
  <cp:contentStatus/>
</cp:coreProperties>
</file>